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35" windowHeight="7365"/>
  </bookViews>
  <sheets>
    <sheet name="6.Кочег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29" i="1" l="1"/>
  <c r="I130" i="1" s="1"/>
  <c r="H129" i="1"/>
  <c r="H130" i="1" s="1"/>
  <c r="G129" i="1"/>
  <c r="F129" i="1"/>
  <c r="E129" i="1"/>
  <c r="I127" i="1"/>
  <c r="H127" i="1"/>
  <c r="H128" i="1" s="1"/>
  <c r="G127" i="1"/>
  <c r="F127" i="1"/>
  <c r="F128" i="1" s="1"/>
  <c r="E127" i="1"/>
  <c r="D127" i="1"/>
  <c r="I126" i="1"/>
  <c r="H126" i="1"/>
  <c r="G126" i="1"/>
  <c r="F126" i="1"/>
  <c r="E126" i="1"/>
  <c r="D126" i="1"/>
  <c r="I125" i="1"/>
  <c r="H125" i="1"/>
  <c r="G125" i="1"/>
  <c r="F125" i="1"/>
  <c r="E125" i="1"/>
  <c r="D125" i="1"/>
  <c r="D124" i="1"/>
  <c r="D123" i="1"/>
  <c r="D121" i="1" s="1"/>
  <c r="I121" i="1"/>
  <c r="H121" i="1"/>
  <c r="G121" i="1"/>
  <c r="F121" i="1"/>
  <c r="E121" i="1"/>
  <c r="I118" i="1"/>
  <c r="H118" i="1"/>
  <c r="H119" i="1" s="1"/>
  <c r="G118" i="1"/>
  <c r="F118" i="1"/>
  <c r="F119" i="1" s="1"/>
  <c r="E118" i="1"/>
  <c r="I115" i="1"/>
  <c r="H115" i="1"/>
  <c r="G115" i="1"/>
  <c r="F115" i="1"/>
  <c r="D115" i="1"/>
  <c r="I113" i="1"/>
  <c r="H113" i="1"/>
  <c r="H114" i="1" s="1"/>
  <c r="G113" i="1"/>
  <c r="F113" i="1"/>
  <c r="F114" i="1" s="1"/>
  <c r="E113" i="1"/>
  <c r="D113" i="1"/>
  <c r="E99" i="1"/>
  <c r="I96" i="1"/>
  <c r="I99" i="1" s="1"/>
  <c r="H96" i="1"/>
  <c r="H99" i="1" s="1"/>
  <c r="G96" i="1"/>
  <c r="G99" i="1" s="1"/>
  <c r="F96" i="1"/>
  <c r="F99" i="1" s="1"/>
  <c r="D96" i="1"/>
  <c r="D99" i="1" s="1"/>
  <c r="I92" i="1"/>
  <c r="H92" i="1"/>
  <c r="G92" i="1"/>
  <c r="F92" i="1"/>
  <c r="E92" i="1"/>
  <c r="D92" i="1"/>
  <c r="I89" i="1"/>
  <c r="H89" i="1"/>
  <c r="H90" i="1" s="1"/>
  <c r="G89" i="1"/>
  <c r="F89" i="1"/>
  <c r="F90" i="1" s="1"/>
  <c r="E89" i="1"/>
  <c r="D89" i="1"/>
  <c r="I87" i="1"/>
  <c r="H87" i="1"/>
  <c r="H88" i="1" s="1"/>
  <c r="G87" i="1"/>
  <c r="F87" i="1"/>
  <c r="F88" i="1" s="1"/>
  <c r="E87" i="1"/>
  <c r="D87" i="1"/>
  <c r="I85" i="1"/>
  <c r="H85" i="1"/>
  <c r="H86" i="1" s="1"/>
  <c r="G85" i="1"/>
  <c r="F85" i="1"/>
  <c r="F86" i="1" s="1"/>
  <c r="E85" i="1"/>
  <c r="D85" i="1"/>
  <c r="I82" i="1"/>
  <c r="H82" i="1"/>
  <c r="H83" i="1" s="1"/>
  <c r="G82" i="1"/>
  <c r="F82" i="1"/>
  <c r="F83" i="1" s="1"/>
  <c r="E82" i="1"/>
  <c r="D82" i="1"/>
  <c r="I78" i="1"/>
  <c r="H78" i="1"/>
  <c r="H79" i="1" s="1"/>
  <c r="G78" i="1"/>
  <c r="F78" i="1"/>
  <c r="F79" i="1" s="1"/>
  <c r="E78" i="1"/>
  <c r="D78" i="1"/>
  <c r="I76" i="1"/>
  <c r="H76" i="1"/>
  <c r="H77" i="1" s="1"/>
  <c r="G76" i="1"/>
  <c r="F76" i="1"/>
  <c r="F77" i="1" s="1"/>
  <c r="E76" i="1"/>
  <c r="D76" i="1"/>
  <c r="I74" i="1"/>
  <c r="H74" i="1"/>
  <c r="H75" i="1" s="1"/>
  <c r="G74" i="1"/>
  <c r="F74" i="1"/>
  <c r="F75" i="1" s="1"/>
  <c r="E74" i="1"/>
  <c r="D74" i="1"/>
  <c r="I72" i="1"/>
  <c r="H72" i="1"/>
  <c r="H73" i="1" s="1"/>
  <c r="G72" i="1"/>
  <c r="F72" i="1"/>
  <c r="F73" i="1" s="1"/>
  <c r="E72" i="1"/>
  <c r="D72" i="1"/>
  <c r="I70" i="1"/>
  <c r="H70" i="1"/>
  <c r="H71" i="1" s="1"/>
  <c r="G70" i="1"/>
  <c r="F70" i="1"/>
  <c r="F71" i="1" s="1"/>
  <c r="E70" i="1"/>
  <c r="D70" i="1"/>
  <c r="I67" i="1"/>
  <c r="H67" i="1"/>
  <c r="H68" i="1" s="1"/>
  <c r="G67" i="1"/>
  <c r="F67" i="1"/>
  <c r="F68" i="1" s="1"/>
  <c r="E67" i="1"/>
  <c r="D67" i="1"/>
  <c r="I29" i="1"/>
  <c r="H29" i="1"/>
  <c r="G29" i="1"/>
  <c r="F29" i="1"/>
  <c r="D29" i="1"/>
  <c r="I28" i="1"/>
  <c r="H28" i="1"/>
  <c r="G28" i="1"/>
  <c r="F28" i="1"/>
  <c r="D28" i="1"/>
  <c r="I25" i="1"/>
  <c r="H25" i="1"/>
  <c r="G25" i="1"/>
  <c r="F25" i="1"/>
  <c r="D25" i="1"/>
  <c r="I24" i="1"/>
  <c r="H24" i="1"/>
  <c r="G24" i="1"/>
  <c r="G21" i="1" s="1"/>
  <c r="F24" i="1"/>
  <c r="D24" i="1"/>
  <c r="D21" i="1" s="1"/>
  <c r="I23" i="1"/>
  <c r="H23" i="1"/>
  <c r="H21" i="1" s="1"/>
  <c r="G23" i="1"/>
  <c r="F23" i="1"/>
  <c r="F21" i="1" s="1"/>
  <c r="D23" i="1"/>
  <c r="I21" i="1"/>
  <c r="E21" i="1"/>
  <c r="I19" i="1"/>
  <c r="H19" i="1"/>
  <c r="G19" i="1"/>
  <c r="G20" i="1" s="1"/>
  <c r="F19" i="1"/>
  <c r="E19" i="1"/>
  <c r="D19" i="1"/>
  <c r="I15" i="1"/>
  <c r="H15" i="1"/>
  <c r="G15" i="1"/>
  <c r="F15" i="1"/>
  <c r="E15" i="1"/>
  <c r="D15" i="1"/>
  <c r="I13" i="1"/>
  <c r="H13" i="1"/>
  <c r="H17" i="1" s="1"/>
  <c r="G13" i="1"/>
  <c r="G17" i="1" s="1"/>
  <c r="G18" i="1" s="1"/>
  <c r="F13" i="1"/>
  <c r="F17" i="1" s="1"/>
  <c r="E13" i="1"/>
  <c r="D13" i="1"/>
  <c r="D17" i="1" s="1"/>
  <c r="I12" i="1"/>
  <c r="H12" i="1"/>
  <c r="G12" i="1"/>
  <c r="F12" i="1"/>
  <c r="E12" i="1"/>
  <c r="D12" i="1"/>
  <c r="I11" i="1"/>
  <c r="H11" i="1"/>
  <c r="G11" i="1"/>
  <c r="F11" i="1"/>
  <c r="E11" i="1"/>
  <c r="D11" i="1"/>
  <c r="I16" i="1" l="1"/>
  <c r="D18" i="1"/>
  <c r="H18" i="1"/>
  <c r="F16" i="1"/>
  <c r="D20" i="1"/>
  <c r="H20" i="1"/>
  <c r="G68" i="1"/>
  <c r="I71" i="1"/>
  <c r="G73" i="1"/>
  <c r="I75" i="1"/>
  <c r="G77" i="1"/>
  <c r="I79" i="1"/>
  <c r="G83" i="1"/>
  <c r="I86" i="1"/>
  <c r="G88" i="1"/>
  <c r="I90" i="1"/>
  <c r="G114" i="1"/>
  <c r="I119" i="1"/>
  <c r="G128" i="1"/>
  <c r="F130" i="1"/>
  <c r="I17" i="1"/>
  <c r="I18" i="1" s="1"/>
  <c r="E20" i="1"/>
  <c r="D129" i="1"/>
  <c r="G130" i="1"/>
  <c r="E16" i="1"/>
  <c r="E17" i="1"/>
  <c r="E18" i="1" s="1"/>
  <c r="G16" i="1"/>
  <c r="I20" i="1"/>
  <c r="F18" i="1"/>
  <c r="D16" i="1"/>
  <c r="H16" i="1"/>
  <c r="F20" i="1"/>
  <c r="I68" i="1"/>
  <c r="G71" i="1"/>
  <c r="I73" i="1"/>
  <c r="G75" i="1"/>
  <c r="I77" i="1"/>
  <c r="G79" i="1"/>
  <c r="I83" i="1"/>
  <c r="G86" i="1"/>
  <c r="I88" i="1"/>
  <c r="G90" i="1"/>
  <c r="I114" i="1"/>
  <c r="G119" i="1"/>
  <c r="I128" i="1"/>
  <c r="D14" i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<sst xmlns="http://schemas.openxmlformats.org/spreadsheetml/2006/main" count="241" uniqueCount="142">
  <si>
    <t>Основные показатели</t>
  </si>
  <si>
    <t>прогноза социально-экономического развития</t>
  </si>
  <si>
    <t>Кочегуренского сельского поселения</t>
  </si>
  <si>
    <t>муниципального района "Чернянский район"</t>
  </si>
  <si>
    <t>на 2019 год и на период до 2021 года</t>
  </si>
  <si>
    <t>Наименование показателей</t>
  </si>
  <si>
    <t>Единица измерения</t>
  </si>
  <si>
    <t>2010 год отчет</t>
  </si>
  <si>
    <t>2017 год факт</t>
  </si>
  <si>
    <t>2018 год оценка</t>
  </si>
  <si>
    <t>прогноз</t>
  </si>
  <si>
    <t>2019 год</t>
  </si>
  <si>
    <t>2020 год</t>
  </si>
  <si>
    <t>2021 год</t>
  </si>
  <si>
    <t>Раздел I.</t>
  </si>
  <si>
    <t>1.Численность населения</t>
  </si>
  <si>
    <t>Численность населения на начало года</t>
  </si>
  <si>
    <t>тыс. человек</t>
  </si>
  <si>
    <t>Среднегодовая численность населения</t>
  </si>
  <si>
    <t xml:space="preserve">Число родившихся </t>
  </si>
  <si>
    <t>человек</t>
  </si>
  <si>
    <t>Общий коэффициент рождаемости</t>
  </si>
  <si>
    <t>человек на 1000 населения</t>
  </si>
  <si>
    <t>Число умерших</t>
  </si>
  <si>
    <t>Общий коэффициент смертности</t>
  </si>
  <si>
    <t>Естественный прирост (убыль) населения</t>
  </si>
  <si>
    <t>Общий коэффициент  естественного прироста (убыли) населения</t>
  </si>
  <si>
    <t>Миграционный прирост (убыль) населения</t>
  </si>
  <si>
    <t>Общий коэффициент  миграционного прироста (убыли) населения</t>
  </si>
  <si>
    <t>2.Общая площадь земель поселения:</t>
  </si>
  <si>
    <t>га</t>
  </si>
  <si>
    <t>в том числе по категориям:</t>
  </si>
  <si>
    <t>Земли населенных пунктов</t>
  </si>
  <si>
    <t>Земли сельскохозяйственного назначения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</si>
  <si>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</si>
  <si>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Земли особо охраняемых территорий и объектов</t>
  </si>
  <si>
    <t>Земли водного фонда</t>
  </si>
  <si>
    <t>Земли лесного фонда</t>
  </si>
  <si>
    <t>Земли запаса</t>
  </si>
  <si>
    <t>Другие категории (указать конкретно)</t>
  </si>
  <si>
    <t>Раздел II.</t>
  </si>
  <si>
    <t>1.Промышленное производство</t>
  </si>
  <si>
    <t xml:space="preserve">1.1.Объем отгруженных товаров собственного производства, выполненных работ и услуг собственными силами </t>
  </si>
  <si>
    <t>(Добыча полезных ископаемых + Обрабатывающие производства + Производство и распределение электроэнергии, газа и воды)</t>
  </si>
  <si>
    <t>тыс. рублей</t>
  </si>
  <si>
    <t>темп роста к предыдущему году в действующих ценах</t>
  </si>
  <si>
    <t>%</t>
  </si>
  <si>
    <t>в том числе:</t>
  </si>
  <si>
    <t>Добыча полезных ископаемых</t>
  </si>
  <si>
    <t>Обрабатывающие производства</t>
  </si>
  <si>
    <t>темп роста  к предыдущему году в действующих ценах</t>
  </si>
  <si>
    <t>Производство и распределение электроэнергии, газа и воды</t>
  </si>
  <si>
    <t xml:space="preserve">1.2. Производство продукции в натуральном выражении, выпускаемой на территории поселения </t>
  </si>
  <si>
    <t>Кирпич строительный</t>
  </si>
  <si>
    <t>млн. шт. усл. кирп.</t>
  </si>
  <si>
    <t>Цемент</t>
  </si>
  <si>
    <t>тыс. тонн</t>
  </si>
  <si>
    <t>Обувь</t>
  </si>
  <si>
    <t>тыс. пар</t>
  </si>
  <si>
    <t>Мясо, включая субпродукты 1 категории</t>
  </si>
  <si>
    <t>Мясные полуфабрикаты</t>
  </si>
  <si>
    <t>Цельномолочная продукция в пересчете на молоко</t>
  </si>
  <si>
    <t xml:space="preserve">Сахар-песок   </t>
  </si>
  <si>
    <t>Маргариновая продукция</t>
  </si>
  <si>
    <t>Майонез</t>
  </si>
  <si>
    <t>Хлеб и хлебобулочные изделия</t>
  </si>
  <si>
    <t>Кондитерские изделия</t>
  </si>
  <si>
    <t>Макаронные изделия</t>
  </si>
  <si>
    <t>Масла растительные</t>
  </si>
  <si>
    <t>Плодоовощные консервы</t>
  </si>
  <si>
    <t>туб</t>
  </si>
  <si>
    <t>Мука</t>
  </si>
  <si>
    <t>Безалкогольные напитки</t>
  </si>
  <si>
    <t>тыс. дкл</t>
  </si>
  <si>
    <t>Водка и ликеро-водочные изделия</t>
  </si>
  <si>
    <t>тыс. дкл.</t>
  </si>
  <si>
    <t>Руда железная товарная</t>
  </si>
  <si>
    <t>млн. тонн</t>
  </si>
  <si>
    <t xml:space="preserve">Другие виды продукции, выпускаемые на территории поселения (указать конкретно) </t>
  </si>
  <si>
    <t>Масло животное</t>
  </si>
  <si>
    <t>тонн</t>
  </si>
  <si>
    <t>Колбасные изделия</t>
  </si>
  <si>
    <t>СОМ</t>
  </si>
  <si>
    <t>2.Сельское хозяйство</t>
  </si>
  <si>
    <t>2.1.Выпуск продукции сельского хозяйства                    (все категории хозяйств)</t>
  </si>
  <si>
    <t>млн. рублей</t>
  </si>
  <si>
    <t>темп роста в действующих ценах к предыдущему году</t>
  </si>
  <si>
    <t xml:space="preserve"> %</t>
  </si>
  <si>
    <t>2.2.Производство основных видов сельскохозяйственной продукции (все категории хозяйств):</t>
  </si>
  <si>
    <t>Зерно (в весе после доработки)</t>
  </si>
  <si>
    <t>темп роста к предыдущему году</t>
  </si>
  <si>
    <t>Сахарная свекла</t>
  </si>
  <si>
    <t>Подсолнечник</t>
  </si>
  <si>
    <t>Овощи</t>
  </si>
  <si>
    <t>Картофель</t>
  </si>
  <si>
    <t>Плоды и ягоды</t>
  </si>
  <si>
    <t>Скот и птица (в живом весе)</t>
  </si>
  <si>
    <t xml:space="preserve">        в том числе:</t>
  </si>
  <si>
    <t xml:space="preserve">        птица</t>
  </si>
  <si>
    <t>Молоко</t>
  </si>
  <si>
    <t>Яйца</t>
  </si>
  <si>
    <t>тыс. шт.</t>
  </si>
  <si>
    <t>3.Инвестиции</t>
  </si>
  <si>
    <t>3.1.Инвестиции в основной капитал за счет средств муниципального бюджета</t>
  </si>
  <si>
    <t>в 2 р</t>
  </si>
  <si>
    <t>4.Строительство</t>
  </si>
  <si>
    <t xml:space="preserve">4.1.Ввод в эксплуатацию: </t>
  </si>
  <si>
    <t>- жилья на территории муниципального образования</t>
  </si>
  <si>
    <t>кв. м общей площади</t>
  </si>
  <si>
    <t xml:space="preserve">населением за счет собственных и заемных средств  </t>
  </si>
  <si>
    <t>кв. м</t>
  </si>
  <si>
    <t>- учреждений здравоохранения</t>
  </si>
  <si>
    <t>ед/мощность</t>
  </si>
  <si>
    <t>- дошкольных образовательных учреждений</t>
  </si>
  <si>
    <t>-образовательных учреждений</t>
  </si>
  <si>
    <t>- учреждений культуры и  искусства</t>
  </si>
  <si>
    <t>-библиотек</t>
  </si>
  <si>
    <t>- спортивных сооружений</t>
  </si>
  <si>
    <t xml:space="preserve">- объектов коммунальной сферы </t>
  </si>
  <si>
    <t>Водоснабжение</t>
  </si>
  <si>
    <t>км</t>
  </si>
  <si>
    <t>-учреждений социального обслуживания населения</t>
  </si>
  <si>
    <t xml:space="preserve">-организаций охраны общественного порядка </t>
  </si>
  <si>
    <t>-других объектов (указать конкретно)</t>
  </si>
  <si>
    <t>5.Потребительский рынок</t>
  </si>
  <si>
    <t>5.1.Оборот розничной торговли</t>
  </si>
  <si>
    <t xml:space="preserve"> % </t>
  </si>
  <si>
    <t>5.2.Оборот общественного питания</t>
  </si>
  <si>
    <t>6. Финансы</t>
  </si>
  <si>
    <t xml:space="preserve">6.1.Прибыль прибыльных предприятий -  всего </t>
  </si>
  <si>
    <t>Раздел III.</t>
  </si>
  <si>
    <t>1.Численность занятых в экономике:</t>
  </si>
  <si>
    <t>в крупных и средних и малых бюджетных организациях</t>
  </si>
  <si>
    <t>занятых в малом  бизнесе</t>
  </si>
  <si>
    <t>2.Численность безработных, зарегистрированных в органах государственной службы занятости</t>
  </si>
  <si>
    <t>3.Среднесписочная численность  работников организаций - всего</t>
  </si>
  <si>
    <t xml:space="preserve">4.Фонд  начисленной заработ-ной платы организаций - всего  </t>
  </si>
  <si>
    <t xml:space="preserve">темп роста к предыдущему году </t>
  </si>
  <si>
    <t>4.1.Среднемесячная  номиналь-ная начисленная заработная плата одного работника</t>
  </si>
  <si>
    <t>рублей</t>
  </si>
  <si>
    <t>Глава администрации Кочегуренского сельского поселения</t>
  </si>
  <si>
    <t>Р.С.Дурнев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</si>
</sst>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_-* #,##0_р_._-;\-* #,##0_р_._-;_-* &quot;-&quot;??_р_._-;_-@_-"/>
    <numFmt numFmtId="167" formatCode="_-* #,##0.000_р_._-;\-* #,##0.0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165" fontId="3" fillId="0" borderId="6" xfId="1" applyNumberFormat="1" applyFont="1" applyFill="1" applyBorder="1" applyAlignment="1">
      <alignment horizontal="center" wrapText="1"/>
    </xf>
    <xf numFmtId="165" fontId="2" fillId="0" borderId="6" xfId="1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justify" wrapText="1"/>
    </xf>
    <xf numFmtId="0" fontId="3" fillId="0" borderId="2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164" fontId="3" fillId="0" borderId="2" xfId="1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wrapText="1"/>
    </xf>
    <xf numFmtId="164" fontId="3" fillId="0" borderId="7" xfId="1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166" fontId="3" fillId="0" borderId="6" xfId="1" applyNumberFormat="1" applyFont="1" applyFill="1" applyBorder="1" applyAlignment="1">
      <alignment horizontal="center" wrapText="1"/>
    </xf>
    <xf numFmtId="165" fontId="3" fillId="0" borderId="4" xfId="1" applyNumberFormat="1" applyFont="1" applyFill="1" applyBorder="1" applyAlignment="1">
      <alignment horizontal="center" wrapText="1"/>
    </xf>
    <xf numFmtId="166" fontId="3" fillId="0" borderId="8" xfId="1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wrapText="1"/>
    </xf>
    <xf numFmtId="165" fontId="3" fillId="0" borderId="9" xfId="1" applyNumberFormat="1" applyFont="1" applyFill="1" applyBorder="1" applyAlignment="1">
      <alignment horizontal="center" wrapText="1"/>
    </xf>
    <xf numFmtId="166" fontId="3" fillId="0" borderId="2" xfId="1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167" fontId="3" fillId="0" borderId="6" xfId="1" applyNumberFormat="1" applyFont="1" applyFill="1" applyBorder="1" applyAlignment="1">
      <alignment horizontal="center" wrapText="1"/>
    </xf>
    <xf numFmtId="167" fontId="4" fillId="0" borderId="6" xfId="1" applyNumberFormat="1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justify" wrapText="1"/>
    </xf>
    <xf numFmtId="167" fontId="2" fillId="0" borderId="6" xfId="1" applyNumberFormat="1" applyFont="1" applyFill="1" applyBorder="1" applyAlignment="1">
      <alignment horizontal="center" wrapText="1"/>
    </xf>
    <xf numFmtId="165" fontId="4" fillId="0" borderId="6" xfId="1" applyNumberFormat="1" applyFont="1" applyFill="1" applyBorder="1" applyAlignment="1">
      <alignment horizontal="center" wrapText="1"/>
    </xf>
    <xf numFmtId="0" fontId="2" fillId="0" borderId="7" xfId="0" applyFont="1" applyFill="1" applyBorder="1" applyAlignment="1">
      <alignment wrapText="1"/>
    </xf>
    <xf numFmtId="165" fontId="3" fillId="0" borderId="7" xfId="1" applyNumberFormat="1" applyFont="1" applyFill="1" applyBorder="1" applyAlignment="1">
      <alignment horizontal="center" wrapText="1"/>
    </xf>
    <xf numFmtId="165" fontId="4" fillId="0" borderId="7" xfId="1" applyNumberFormat="1" applyFont="1" applyFill="1" applyBorder="1" applyAlignment="1">
      <alignment horizontal="center" wrapText="1"/>
    </xf>
    <xf numFmtId="165" fontId="3" fillId="0" borderId="5" xfId="1" applyNumberFormat="1" applyFont="1" applyFill="1" applyBorder="1" applyAlignment="1">
      <alignment horizontal="center" wrapText="1"/>
    </xf>
    <xf numFmtId="165" fontId="4" fillId="0" borderId="5" xfId="1" applyNumberFormat="1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165" fontId="5" fillId="0" borderId="7" xfId="1" applyNumberFormat="1" applyFont="1" applyFill="1" applyBorder="1" applyAlignment="1">
      <alignment horizontal="center" wrapText="1"/>
    </xf>
    <xf numFmtId="165" fontId="5" fillId="0" borderId="6" xfId="1" applyNumberFormat="1" applyFont="1" applyFill="1" applyBorder="1" applyAlignment="1">
      <alignment horizontal="center" wrapText="1"/>
    </xf>
    <xf numFmtId="166" fontId="3" fillId="0" borderId="6" xfId="0" applyNumberFormat="1" applyFont="1" applyFill="1" applyBorder="1" applyAlignment="1">
      <alignment horizontal="center" wrapText="1"/>
    </xf>
    <xf numFmtId="164" fontId="3" fillId="0" borderId="6" xfId="1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4">
    <cellStyle name="Обычный" xfId="0" builtinId="0"/>
    <cellStyle name="Финансовый" xfId="1" builtinId="3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2018%20&#1087;&#1088;&#1086;&#1075;&#1085;&#1086;&#1079;%20&#1087;&#1086;&#1089;&#1077;&#1083;&#1077;&#1085;&#1080;&#1081;/&#1055;&#1086;&#1082;&#1072;&#1079;&#1072;&#1090;&#1077;&#1083;&#1080;%202019-2021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исленность на начало&quot; (3)"/>
      <sheetName val="среднегод численность&quot;"/>
      <sheetName val="прибыло&quot;"/>
      <sheetName val="убыло&quot;"/>
      <sheetName val="миграция&quot;"/>
      <sheetName val="родилось&quot;"/>
      <sheetName val="умерло&quot;"/>
      <sheetName val="Муниц прог&quot;"/>
      <sheetName val="занятые в экономики"/>
      <sheetName val="числен раб-ков круп и сред&quot;"/>
      <sheetName val="численность ИП&quot;"/>
      <sheetName val=" КФХ&quot;"/>
      <sheetName val="численность малых пред-й&quot;"/>
      <sheetName val="численность малый бизнес&quot; без и"/>
      <sheetName val="численность малый бизнес&quot; с ип"/>
      <sheetName val="земли общая площ&quot;"/>
      <sheetName val="земли насел пунктов&quot;"/>
      <sheetName val="земли сх знач&quot;"/>
      <sheetName val="земли промыш&quot;"/>
      <sheetName val="земли водного фонда&quot;"/>
      <sheetName val="земли лесного фонда&quot;"/>
      <sheetName val="земли запаса&quot;"/>
      <sheetName val="земли особо охран&quot;"/>
      <sheetName val="земли другие&quot;"/>
      <sheetName val="безработные&quot;"/>
      <sheetName val="1.Андр"/>
      <sheetName val="2.Бол"/>
      <sheetName val="3.Волокон"/>
      <sheetName val="4.Волотово"/>
      <sheetName val="5.Езд"/>
      <sheetName val="6.Кочег"/>
      <sheetName val="7.Лозн"/>
      <sheetName val="8.Луб"/>
      <sheetName val="9.Малотр"/>
      <sheetName val="10.Новор"/>
      <sheetName val="11.Огибн"/>
      <sheetName val="12.Ольш"/>
      <sheetName val="13.Орлик"/>
      <sheetName val="14.Прил"/>
      <sheetName val="15.Халань"/>
      <sheetName val="Черн."/>
      <sheetName val="РАЙОН"/>
      <sheetName val="прибыль&quot;"/>
      <sheetName val="отгрузка"/>
      <sheetName val="жилые дома в натуре&quot;"/>
      <sheetName val="оборот розничный&quot;"/>
      <sheetName val="общепит&quot;"/>
      <sheetName val="магазины (2)"/>
      <sheetName val="платные услуги&quot;"/>
      <sheetName val="числен всего"/>
      <sheetName val="ФОТ всего&quot; 2016"/>
      <sheetName val="заработная плата"/>
      <sheetName val="выпуск сх"/>
      <sheetName val="зерно"/>
      <sheetName val="свекла"/>
      <sheetName val="подсолнеч"/>
      <sheetName val="овощи"/>
      <sheetName val="картофель"/>
      <sheetName val="скот и птица"/>
      <sheetName val="птицы"/>
      <sheetName val="молока"/>
      <sheetName val="яиц"/>
      <sheetName val="занят в экон"/>
    </sheetNames>
    <sheetDataSet>
      <sheetData sheetId="0">
        <row r="11">
          <cell r="I11">
            <v>1.2129999999999999</v>
          </cell>
          <cell r="J11">
            <v>1.2139999999999997</v>
          </cell>
          <cell r="K11">
            <v>1.2169999999999996</v>
          </cell>
          <cell r="L11">
            <v>1.2199999999999995</v>
          </cell>
          <cell r="M11">
            <v>1.2229999999999994</v>
          </cell>
        </row>
      </sheetData>
      <sheetData sheetId="1">
        <row r="11">
          <cell r="C11" t="e">
            <v>#REF!</v>
          </cell>
          <cell r="I11">
            <v>1.2124999999999999</v>
          </cell>
          <cell r="J11">
            <v>1.2134999999999998</v>
          </cell>
          <cell r="K11">
            <v>1.2154999999999996</v>
          </cell>
          <cell r="L11">
            <v>1.2184999999999997</v>
          </cell>
          <cell r="M11">
            <v>1.2214999999999994</v>
          </cell>
        </row>
      </sheetData>
      <sheetData sheetId="2"/>
      <sheetData sheetId="3"/>
      <sheetData sheetId="4">
        <row r="11">
          <cell r="H11">
            <v>-3</v>
          </cell>
          <cell r="I11">
            <v>0</v>
          </cell>
          <cell r="J11">
            <v>1</v>
          </cell>
          <cell r="K11">
            <v>1</v>
          </cell>
          <cell r="L11">
            <v>1</v>
          </cell>
        </row>
      </sheetData>
      <sheetData sheetId="5">
        <row r="11">
          <cell r="H11">
            <v>10</v>
          </cell>
          <cell r="I11">
            <v>11</v>
          </cell>
          <cell r="J11">
            <v>11</v>
          </cell>
          <cell r="K11">
            <v>11</v>
          </cell>
          <cell r="L11">
            <v>11</v>
          </cell>
        </row>
      </sheetData>
      <sheetData sheetId="6">
        <row r="11">
          <cell r="H11">
            <v>6</v>
          </cell>
          <cell r="I11">
            <v>10</v>
          </cell>
          <cell r="J11">
            <v>9</v>
          </cell>
          <cell r="K11">
            <v>9</v>
          </cell>
          <cell r="L11">
            <v>9</v>
          </cell>
        </row>
      </sheetData>
      <sheetData sheetId="7">
        <row r="11">
          <cell r="C11">
            <v>954</v>
          </cell>
          <cell r="H11">
            <v>99</v>
          </cell>
          <cell r="I11">
            <v>202</v>
          </cell>
          <cell r="J11">
            <v>0</v>
          </cell>
          <cell r="K11">
            <v>0</v>
          </cell>
          <cell r="L11">
            <v>0</v>
          </cell>
        </row>
      </sheetData>
      <sheetData sheetId="8"/>
      <sheetData sheetId="9"/>
      <sheetData sheetId="10"/>
      <sheetData sheetId="11"/>
      <sheetData sheetId="12"/>
      <sheetData sheetId="13">
        <row r="11">
          <cell r="G11" t="e">
            <v>#REF!</v>
          </cell>
        </row>
      </sheetData>
      <sheetData sheetId="14"/>
      <sheetData sheetId="15"/>
      <sheetData sheetId="16">
        <row r="11">
          <cell r="C11">
            <v>631</v>
          </cell>
          <cell r="D11">
            <v>631</v>
          </cell>
          <cell r="E11">
            <v>631</v>
          </cell>
          <cell r="F11">
            <v>631</v>
          </cell>
          <cell r="G11">
            <v>631</v>
          </cell>
        </row>
      </sheetData>
      <sheetData sheetId="17">
        <row r="11">
          <cell r="C11">
            <v>5784</v>
          </cell>
          <cell r="D11">
            <v>6222</v>
          </cell>
          <cell r="E11">
            <v>6222</v>
          </cell>
          <cell r="F11">
            <v>6222</v>
          </cell>
          <cell r="G11">
            <v>6222</v>
          </cell>
        </row>
      </sheetData>
      <sheetData sheetId="18">
        <row r="11">
          <cell r="C11">
            <v>24</v>
          </cell>
          <cell r="D11">
            <v>24</v>
          </cell>
          <cell r="E11">
            <v>24</v>
          </cell>
          <cell r="F11">
            <v>24</v>
          </cell>
          <cell r="G11">
            <v>24</v>
          </cell>
        </row>
      </sheetData>
      <sheetData sheetId="19"/>
      <sheetData sheetId="20">
        <row r="11">
          <cell r="C11">
            <v>1080</v>
          </cell>
          <cell r="D11">
            <v>1109</v>
          </cell>
          <cell r="E11">
            <v>1109</v>
          </cell>
          <cell r="F11">
            <v>1109</v>
          </cell>
          <cell r="G11">
            <v>1109</v>
          </cell>
        </row>
      </sheetData>
      <sheetData sheetId="21">
        <row r="11">
          <cell r="C11">
            <v>467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</sheetData>
      <sheetData sheetId="22"/>
      <sheetData sheetId="23"/>
      <sheetData sheetId="24">
        <row r="11">
          <cell r="C11">
            <v>3</v>
          </cell>
          <cell r="I11">
            <v>0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1">
          <cell r="L11">
            <v>6728</v>
          </cell>
          <cell r="M11">
            <v>7240</v>
          </cell>
          <cell r="N11">
            <v>7810</v>
          </cell>
          <cell r="O11">
            <v>8430</v>
          </cell>
          <cell r="P11">
            <v>9120</v>
          </cell>
        </row>
      </sheetData>
      <sheetData sheetId="43"/>
      <sheetData sheetId="44">
        <row r="11">
          <cell r="C11">
            <v>756.9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45">
        <row r="11">
          <cell r="C11">
            <v>17070</v>
          </cell>
          <cell r="J11">
            <v>8815</v>
          </cell>
          <cell r="K11">
            <v>9546</v>
          </cell>
          <cell r="L11">
            <v>10367</v>
          </cell>
          <cell r="M11">
            <v>11280</v>
          </cell>
          <cell r="N11">
            <v>12306</v>
          </cell>
        </row>
      </sheetData>
      <sheetData sheetId="46">
        <row r="11">
          <cell r="C11">
            <v>198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</sheetData>
      <sheetData sheetId="47"/>
      <sheetData sheetId="48"/>
      <sheetData sheetId="49">
        <row r="11">
          <cell r="I11">
            <v>177</v>
          </cell>
          <cell r="J11">
            <v>177</v>
          </cell>
          <cell r="K11">
            <v>177</v>
          </cell>
          <cell r="L11">
            <v>177</v>
          </cell>
          <cell r="M11">
            <v>177</v>
          </cell>
        </row>
      </sheetData>
      <sheetData sheetId="50">
        <row r="11">
          <cell r="I11">
            <v>63952.807484543991</v>
          </cell>
          <cell r="J11">
            <v>67853.928741101176</v>
          </cell>
          <cell r="K11">
            <v>72264.434109272755</v>
          </cell>
          <cell r="L11">
            <v>77106.151194594029</v>
          </cell>
          <cell r="M11">
            <v>82426.47562702102</v>
          </cell>
        </row>
      </sheetData>
      <sheetData sheetId="51">
        <row r="11">
          <cell r="I11">
            <v>30109.608043570617</v>
          </cell>
          <cell r="J11">
            <v>31946.294134228425</v>
          </cell>
          <cell r="K11">
            <v>34022.803252953272</v>
          </cell>
          <cell r="L11">
            <v>36302.331070901142</v>
          </cell>
          <cell r="M11">
            <v>38807.191914793329</v>
          </cell>
        </row>
      </sheetData>
      <sheetData sheetId="52">
        <row r="11">
          <cell r="I11">
            <v>267</v>
          </cell>
          <cell r="J11">
            <v>273</v>
          </cell>
          <cell r="K11">
            <v>284</v>
          </cell>
          <cell r="L11">
            <v>295</v>
          </cell>
          <cell r="M11">
            <v>307</v>
          </cell>
        </row>
      </sheetData>
      <sheetData sheetId="53">
        <row r="11">
          <cell r="I11">
            <v>7446</v>
          </cell>
          <cell r="J11">
            <v>7351</v>
          </cell>
          <cell r="K11">
            <v>7841</v>
          </cell>
          <cell r="L11">
            <v>7937</v>
          </cell>
          <cell r="M11">
            <v>8072</v>
          </cell>
        </row>
      </sheetData>
      <sheetData sheetId="54">
        <row r="11">
          <cell r="I11">
            <v>2583</v>
          </cell>
          <cell r="J11">
            <v>3101</v>
          </cell>
          <cell r="K11">
            <v>2878</v>
          </cell>
          <cell r="L11">
            <v>2954</v>
          </cell>
          <cell r="M11">
            <v>3061</v>
          </cell>
        </row>
      </sheetData>
      <sheetData sheetId="55">
        <row r="11">
          <cell r="I11">
            <v>978</v>
          </cell>
          <cell r="J11">
            <v>968</v>
          </cell>
          <cell r="K11">
            <v>978</v>
          </cell>
          <cell r="L11">
            <v>994</v>
          </cell>
          <cell r="M11">
            <v>999</v>
          </cell>
        </row>
      </sheetData>
      <sheetData sheetId="56">
        <row r="11">
          <cell r="I11">
            <v>677</v>
          </cell>
          <cell r="J11">
            <v>704</v>
          </cell>
          <cell r="K11">
            <v>736</v>
          </cell>
          <cell r="L11">
            <v>752</v>
          </cell>
          <cell r="M11">
            <v>769</v>
          </cell>
        </row>
      </sheetData>
      <sheetData sheetId="57">
        <row r="11">
          <cell r="I11">
            <v>1586</v>
          </cell>
          <cell r="J11">
            <v>1597</v>
          </cell>
          <cell r="K11">
            <v>1609</v>
          </cell>
          <cell r="L11">
            <v>1658</v>
          </cell>
          <cell r="M11">
            <v>1689</v>
          </cell>
        </row>
      </sheetData>
      <sheetData sheetId="58">
        <row r="11">
          <cell r="I11">
            <v>228</v>
          </cell>
          <cell r="J11">
            <v>236</v>
          </cell>
          <cell r="K11">
            <v>236</v>
          </cell>
          <cell r="L11">
            <v>236</v>
          </cell>
          <cell r="M11">
            <v>236</v>
          </cell>
        </row>
      </sheetData>
      <sheetData sheetId="59">
        <row r="11">
          <cell r="H11">
            <v>40</v>
          </cell>
          <cell r="I11">
            <v>38</v>
          </cell>
          <cell r="J11">
            <v>38</v>
          </cell>
          <cell r="K11">
            <v>38</v>
          </cell>
          <cell r="L11">
            <v>38</v>
          </cell>
        </row>
      </sheetData>
      <sheetData sheetId="60">
        <row r="11">
          <cell r="I11">
            <v>11617</v>
          </cell>
          <cell r="J11">
            <v>12395</v>
          </cell>
          <cell r="K11">
            <v>12420</v>
          </cell>
          <cell r="L11">
            <v>12528</v>
          </cell>
          <cell r="M11">
            <v>12592</v>
          </cell>
        </row>
      </sheetData>
      <sheetData sheetId="61">
        <row r="11">
          <cell r="I11">
            <v>300</v>
          </cell>
          <cell r="J11">
            <v>306</v>
          </cell>
          <cell r="K11">
            <v>306</v>
          </cell>
          <cell r="L11">
            <v>306</v>
          </cell>
          <cell r="M11">
            <v>306</v>
          </cell>
        </row>
      </sheetData>
      <sheetData sheetId="6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4"/>
  <sheetViews>
    <sheetView tabSelected="1" workbookViewId="0">
      <selection activeCell="B2" sqref="B2:H2"/>
    </sheetView>
  </sheetViews>
  <sheetFormatPr defaultRowHeight="15" x14ac:dyDescent="0.25"/>
  <cols>
    <col min="1" max="1" width="3.85546875" style="2" customWidth="1"/>
    <col min="2" max="2" width="28.42578125" style="2" customWidth="1"/>
    <col min="3" max="3" width="14.5703125" style="2" customWidth="1"/>
    <col min="4" max="4" width="11.5703125" style="2" hidden="1" customWidth="1"/>
    <col min="5" max="8" width="11.5703125" style="2" customWidth="1"/>
    <col min="9" max="9" width="13" style="2" customWidth="1"/>
    <col min="10" max="16384" width="9.140625" style="2"/>
  </cols>
  <sheetData>
    <row r="2" spans="2:9" x14ac:dyDescent="0.25">
      <c r="B2" s="47" t="s">
        <v>0</v>
      </c>
      <c r="C2" s="47"/>
      <c r="D2" s="47"/>
      <c r="E2" s="47"/>
      <c r="F2" s="47"/>
      <c r="G2" s="47"/>
      <c r="H2" s="47"/>
      <c r="I2" s="1"/>
    </row>
    <row r="3" spans="2:9" x14ac:dyDescent="0.25">
      <c r="B3" s="47" t="s">
        <v>1</v>
      </c>
      <c r="C3" s="47"/>
      <c r="D3" s="47"/>
      <c r="E3" s="47"/>
      <c r="F3" s="47"/>
      <c r="G3" s="47"/>
      <c r="H3" s="47"/>
      <c r="I3" s="1"/>
    </row>
    <row r="4" spans="2:9" x14ac:dyDescent="0.25">
      <c r="B4" s="47" t="s">
        <v>2</v>
      </c>
      <c r="C4" s="47"/>
      <c r="D4" s="47"/>
      <c r="E4" s="47"/>
      <c r="F4" s="47"/>
      <c r="G4" s="47"/>
      <c r="H4" s="47"/>
      <c r="I4" s="1"/>
    </row>
    <row r="5" spans="2:9" x14ac:dyDescent="0.25">
      <c r="B5" s="47" t="s">
        <v>3</v>
      </c>
      <c r="C5" s="47"/>
      <c r="D5" s="47"/>
      <c r="E5" s="47"/>
      <c r="F5" s="47"/>
      <c r="G5" s="47"/>
      <c r="H5" s="47"/>
      <c r="I5" s="1"/>
    </row>
    <row r="6" spans="2:9" ht="15.75" thickBot="1" x14ac:dyDescent="0.3">
      <c r="B6" s="48" t="s">
        <v>4</v>
      </c>
      <c r="C6" s="48"/>
      <c r="D6" s="48"/>
      <c r="E6" s="48"/>
      <c r="F6" s="48"/>
      <c r="G6" s="48"/>
      <c r="H6" s="48"/>
      <c r="I6" s="3"/>
    </row>
    <row r="7" spans="2:9" ht="29.25" customHeight="1" thickBot="1" x14ac:dyDescent="0.3">
      <c r="B7" s="49" t="s">
        <v>5</v>
      </c>
      <c r="C7" s="49" t="s">
        <v>6</v>
      </c>
      <c r="D7" s="49" t="s">
        <v>7</v>
      </c>
      <c r="E7" s="49" t="s">
        <v>8</v>
      </c>
      <c r="F7" s="49" t="s">
        <v>9</v>
      </c>
      <c r="G7" s="44" t="s">
        <v>10</v>
      </c>
      <c r="H7" s="44"/>
      <c r="I7" s="45"/>
    </row>
    <row r="8" spans="2:9" ht="16.5" customHeight="1" thickBot="1" x14ac:dyDescent="0.3">
      <c r="B8" s="50"/>
      <c r="C8" s="50"/>
      <c r="D8" s="50"/>
      <c r="E8" s="50"/>
      <c r="F8" s="50"/>
      <c r="G8" s="4" t="s">
        <v>11</v>
      </c>
      <c r="H8" s="4" t="s">
        <v>12</v>
      </c>
      <c r="I8" s="5" t="s">
        <v>13</v>
      </c>
    </row>
    <row r="9" spans="2:9" ht="15.75" thickBot="1" x14ac:dyDescent="0.3">
      <c r="B9" s="6" t="s">
        <v>14</v>
      </c>
      <c r="C9" s="7"/>
      <c r="D9" s="8"/>
      <c r="E9" s="8"/>
      <c r="F9" s="8"/>
      <c r="G9" s="8"/>
      <c r="H9" s="8"/>
      <c r="I9" s="9"/>
    </row>
    <row r="10" spans="2:9" ht="15.75" thickBot="1" x14ac:dyDescent="0.3">
      <c r="B10" s="10" t="s">
        <v>15</v>
      </c>
      <c r="C10" s="7"/>
      <c r="D10" s="8"/>
      <c r="E10" s="8"/>
      <c r="F10" s="8"/>
      <c r="G10" s="8"/>
      <c r="H10" s="8"/>
      <c r="I10" s="9"/>
    </row>
    <row r="11" spans="2:9" ht="28.5" customHeight="1" thickBot="1" x14ac:dyDescent="0.3">
      <c r="B11" s="11" t="s">
        <v>16</v>
      </c>
      <c r="C11" s="12" t="s">
        <v>17</v>
      </c>
      <c r="D11" s="13" t="e">
        <f>#REF!</f>
        <v>#REF!</v>
      </c>
      <c r="E11" s="13">
        <f>'[1]численность на начало" (3)'!I11</f>
        <v>1.2129999999999999</v>
      </c>
      <c r="F11" s="13">
        <f>'[1]численность на начало" (3)'!J11</f>
        <v>1.2139999999999997</v>
      </c>
      <c r="G11" s="13">
        <f>'[1]численность на начало" (3)'!K11</f>
        <v>1.2169999999999996</v>
      </c>
      <c r="H11" s="13">
        <f>'[1]численность на начало" (3)'!L11</f>
        <v>1.2199999999999995</v>
      </c>
      <c r="I11" s="13">
        <f>'[1]численность на начало" (3)'!M11</f>
        <v>1.2229999999999994</v>
      </c>
    </row>
    <row r="12" spans="2:9" ht="30.75" customHeight="1" thickBot="1" x14ac:dyDescent="0.3">
      <c r="B12" s="14" t="s">
        <v>18</v>
      </c>
      <c r="C12" s="15" t="s">
        <v>17</v>
      </c>
      <c r="D12" s="16" t="e">
        <f>'[1]среднегод численность"'!C11</f>
        <v>#REF!</v>
      </c>
      <c r="E12" s="16">
        <f>'[1]среднегод численность"'!I11</f>
        <v>1.2124999999999999</v>
      </c>
      <c r="F12" s="16">
        <f>'[1]среднегод численность"'!J11</f>
        <v>1.2134999999999998</v>
      </c>
      <c r="G12" s="16">
        <f>'[1]среднегод численность"'!K11</f>
        <v>1.2154999999999996</v>
      </c>
      <c r="H12" s="16">
        <f>'[1]среднегод численность"'!L11</f>
        <v>1.2184999999999997</v>
      </c>
      <c r="I12" s="16">
        <f>'[1]среднегод численность"'!M11</f>
        <v>1.2214999999999994</v>
      </c>
    </row>
    <row r="13" spans="2:9" ht="15.75" thickBot="1" x14ac:dyDescent="0.3">
      <c r="B13" s="17" t="s">
        <v>19</v>
      </c>
      <c r="C13" s="7" t="s">
        <v>20</v>
      </c>
      <c r="D13" s="18" t="e">
        <f>'[1]родилось"'!#REF!</f>
        <v>#REF!</v>
      </c>
      <c r="E13" s="18">
        <f>'[1]родилось"'!H11</f>
        <v>10</v>
      </c>
      <c r="F13" s="18">
        <f>'[1]родилось"'!I11</f>
        <v>11</v>
      </c>
      <c r="G13" s="18">
        <f>'[1]родилось"'!J11</f>
        <v>11</v>
      </c>
      <c r="H13" s="18">
        <f>'[1]родилось"'!K11</f>
        <v>11</v>
      </c>
      <c r="I13" s="18">
        <f>'[1]родилось"'!L11</f>
        <v>11</v>
      </c>
    </row>
    <row r="14" spans="2:9" ht="30" customHeight="1" thickBot="1" x14ac:dyDescent="0.3">
      <c r="B14" s="14" t="s">
        <v>21</v>
      </c>
      <c r="C14" s="15" t="s">
        <v>22</v>
      </c>
      <c r="D14" s="19" t="e">
        <f t="shared" ref="D14:I14" si="0">D13/D12</f>
        <v>#REF!</v>
      </c>
      <c r="E14" s="19">
        <f t="shared" si="0"/>
        <v>8.247422680412372</v>
      </c>
      <c r="F14" s="19">
        <f t="shared" si="0"/>
        <v>9.0646889163576443</v>
      </c>
      <c r="G14" s="19">
        <f t="shared" si="0"/>
        <v>9.049773755656112</v>
      </c>
      <c r="H14" s="19">
        <f t="shared" si="0"/>
        <v>9.0274928190398054</v>
      </c>
      <c r="I14" s="19">
        <f t="shared" si="0"/>
        <v>9.0053213262382368</v>
      </c>
    </row>
    <row r="15" spans="2:9" ht="15.75" thickBot="1" x14ac:dyDescent="0.3">
      <c r="B15" s="17" t="s">
        <v>23</v>
      </c>
      <c r="C15" s="7" t="s">
        <v>20</v>
      </c>
      <c r="D15" s="18" t="e">
        <f>'[1]умерло"'!#REF!</f>
        <v>#REF!</v>
      </c>
      <c r="E15" s="18">
        <f>'[1]умерло"'!H11</f>
        <v>6</v>
      </c>
      <c r="F15" s="18">
        <f>'[1]умерло"'!I11</f>
        <v>10</v>
      </c>
      <c r="G15" s="18">
        <f>'[1]умерло"'!J11</f>
        <v>9</v>
      </c>
      <c r="H15" s="18">
        <f>'[1]умерло"'!K11</f>
        <v>9</v>
      </c>
      <c r="I15" s="18">
        <f>'[1]умерло"'!L11</f>
        <v>9</v>
      </c>
    </row>
    <row r="16" spans="2:9" ht="29.25" customHeight="1" thickBot="1" x14ac:dyDescent="0.3">
      <c r="B16" s="14" t="s">
        <v>24</v>
      </c>
      <c r="C16" s="15" t="s">
        <v>22</v>
      </c>
      <c r="D16" s="19" t="e">
        <f t="shared" ref="D16:I16" si="1">D15/D12</f>
        <v>#REF!</v>
      </c>
      <c r="E16" s="19">
        <f t="shared" si="1"/>
        <v>4.9484536082474229</v>
      </c>
      <c r="F16" s="19">
        <f t="shared" si="1"/>
        <v>8.2406262875978591</v>
      </c>
      <c r="G16" s="19">
        <f t="shared" si="1"/>
        <v>7.4043603455368183</v>
      </c>
      <c r="H16" s="19">
        <f t="shared" si="1"/>
        <v>7.3861304883052954</v>
      </c>
      <c r="I16" s="19">
        <f t="shared" si="1"/>
        <v>7.3679901760131026</v>
      </c>
    </row>
    <row r="17" spans="2:9" ht="30.75" thickBot="1" x14ac:dyDescent="0.3">
      <c r="B17" s="14" t="s">
        <v>25</v>
      </c>
      <c r="C17" s="12" t="s">
        <v>20</v>
      </c>
      <c r="D17" s="20" t="e">
        <f t="shared" ref="D17:I17" si="2">D13-D15</f>
        <v>#REF!</v>
      </c>
      <c r="E17" s="20">
        <f t="shared" si="2"/>
        <v>4</v>
      </c>
      <c r="F17" s="20">
        <f t="shared" si="2"/>
        <v>1</v>
      </c>
      <c r="G17" s="20">
        <f t="shared" si="2"/>
        <v>2</v>
      </c>
      <c r="H17" s="20">
        <f t="shared" si="2"/>
        <v>2</v>
      </c>
      <c r="I17" s="20">
        <f t="shared" si="2"/>
        <v>2</v>
      </c>
    </row>
    <row r="18" spans="2:9" ht="45.75" thickBot="1" x14ac:dyDescent="0.3">
      <c r="B18" s="21" t="s">
        <v>26</v>
      </c>
      <c r="C18" s="15" t="s">
        <v>22</v>
      </c>
      <c r="D18" s="22" t="e">
        <f t="shared" ref="D18:I18" si="3">D17/D12</f>
        <v>#REF!</v>
      </c>
      <c r="E18" s="22">
        <f t="shared" si="3"/>
        <v>3.2989690721649487</v>
      </c>
      <c r="F18" s="22">
        <f t="shared" si="3"/>
        <v>0.82406262875978586</v>
      </c>
      <c r="G18" s="22">
        <f t="shared" si="3"/>
        <v>1.645413410119293</v>
      </c>
      <c r="H18" s="22">
        <f t="shared" si="3"/>
        <v>1.64136233073451</v>
      </c>
      <c r="I18" s="22">
        <f t="shared" si="3"/>
        <v>1.637331150225134</v>
      </c>
    </row>
    <row r="19" spans="2:9" ht="30.75" thickBot="1" x14ac:dyDescent="0.3">
      <c r="B19" s="14" t="s">
        <v>27</v>
      </c>
      <c r="C19" s="12" t="s">
        <v>20</v>
      </c>
      <c r="D19" s="23" t="e">
        <f>'[1]миграция"'!#REF!</f>
        <v>#REF!</v>
      </c>
      <c r="E19" s="23">
        <f>'[1]миграция"'!H11</f>
        <v>-3</v>
      </c>
      <c r="F19" s="23">
        <f>'[1]миграция"'!I11</f>
        <v>0</v>
      </c>
      <c r="G19" s="23">
        <f>'[1]миграция"'!J11</f>
        <v>1</v>
      </c>
      <c r="H19" s="23">
        <f>'[1]миграция"'!K11</f>
        <v>1</v>
      </c>
      <c r="I19" s="23">
        <f>'[1]миграция"'!L11</f>
        <v>1</v>
      </c>
    </row>
    <row r="20" spans="2:9" ht="45" customHeight="1" thickBot="1" x14ac:dyDescent="0.3">
      <c r="B20" s="14" t="s">
        <v>28</v>
      </c>
      <c r="C20" s="15" t="s">
        <v>22</v>
      </c>
      <c r="D20" s="19" t="e">
        <f t="shared" ref="D20:I20" si="4">D19/D12</f>
        <v>#REF!</v>
      </c>
      <c r="E20" s="19">
        <f t="shared" si="4"/>
        <v>-2.4742268041237114</v>
      </c>
      <c r="F20" s="19">
        <f t="shared" si="4"/>
        <v>0</v>
      </c>
      <c r="G20" s="19">
        <f t="shared" si="4"/>
        <v>0.82270670505964649</v>
      </c>
      <c r="H20" s="19">
        <f t="shared" si="4"/>
        <v>0.82068116536725499</v>
      </c>
      <c r="I20" s="19">
        <f t="shared" si="4"/>
        <v>0.81866557511256699</v>
      </c>
    </row>
    <row r="21" spans="2:9" ht="30" thickBot="1" x14ac:dyDescent="0.3">
      <c r="B21" s="24" t="s">
        <v>29</v>
      </c>
      <c r="C21" s="7" t="s">
        <v>30</v>
      </c>
      <c r="D21" s="18">
        <f t="shared" ref="D21:I21" si="5">SUM(D23:D30)</f>
        <v>7986</v>
      </c>
      <c r="E21" s="18">
        <f t="shared" si="5"/>
        <v>7986</v>
      </c>
      <c r="F21" s="18">
        <f t="shared" si="5"/>
        <v>7986</v>
      </c>
      <c r="G21" s="18">
        <f t="shared" si="5"/>
        <v>7986</v>
      </c>
      <c r="H21" s="18">
        <f t="shared" si="5"/>
        <v>7986</v>
      </c>
      <c r="I21" s="18">
        <f t="shared" si="5"/>
        <v>7986</v>
      </c>
    </row>
    <row r="22" spans="2:9" ht="25.5" customHeight="1" thickBot="1" x14ac:dyDescent="0.3">
      <c r="B22" s="25" t="s">
        <v>31</v>
      </c>
      <c r="C22" s="7"/>
      <c r="D22" s="26"/>
      <c r="E22" s="27"/>
      <c r="F22" s="27"/>
      <c r="G22" s="27"/>
      <c r="H22" s="27"/>
      <c r="I22" s="27"/>
    </row>
    <row r="23" spans="2:9" ht="15.75" thickBot="1" x14ac:dyDescent="0.3">
      <c r="B23" s="28" t="s">
        <v>32</v>
      </c>
      <c r="C23" s="7" t="s">
        <v>30</v>
      </c>
      <c r="D23" s="18">
        <f>'[1]земли насел пунктов"'!C11</f>
        <v>631</v>
      </c>
      <c r="E23" s="18">
        <v>631</v>
      </c>
      <c r="F23" s="18">
        <f>'[1]земли насел пунктов"'!D11</f>
        <v>631</v>
      </c>
      <c r="G23" s="18">
        <f>'[1]земли насел пунктов"'!E11</f>
        <v>631</v>
      </c>
      <c r="H23" s="18">
        <f>'[1]земли насел пунктов"'!F11</f>
        <v>631</v>
      </c>
      <c r="I23" s="18">
        <f>'[1]земли насел пунктов"'!G11</f>
        <v>631</v>
      </c>
    </row>
    <row r="24" spans="2:9" ht="30.75" thickBot="1" x14ac:dyDescent="0.3">
      <c r="B24" s="17" t="s">
        <v>33</v>
      </c>
      <c r="C24" s="7" t="s">
        <v>30</v>
      </c>
      <c r="D24" s="18">
        <f>'[1]земли сх знач"'!C11</f>
        <v>5784</v>
      </c>
      <c r="E24" s="18">
        <v>6222</v>
      </c>
      <c r="F24" s="18">
        <f>'[1]земли сх знач"'!D11</f>
        <v>6222</v>
      </c>
      <c r="G24" s="18">
        <f>'[1]земли сх знач"'!E11</f>
        <v>6222</v>
      </c>
      <c r="H24" s="18">
        <f>'[1]земли сх знач"'!F11</f>
        <v>6222</v>
      </c>
      <c r="I24" s="18">
        <f>'[1]земли сх знач"'!G11</f>
        <v>6222</v>
      </c>
    </row>
    <row r="25" spans="2:9" ht="156" customHeight="1" thickBot="1" x14ac:dyDescent="0.3">
      <c r="B25" s="17" t="s">
        <v>34</v>
      </c>
      <c r="C25" s="7" t="s">
        <v>30</v>
      </c>
      <c r="D25" s="18">
        <f>'[1]земли промыш"'!C11</f>
        <v>24</v>
      </c>
      <c r="E25" s="18">
        <v>24</v>
      </c>
      <c r="F25" s="18">
        <f>'[1]земли промыш"'!D11</f>
        <v>24</v>
      </c>
      <c r="G25" s="18">
        <f>'[1]земли промыш"'!E11</f>
        <v>24</v>
      </c>
      <c r="H25" s="18">
        <f>'[1]земли промыш"'!F11</f>
        <v>24</v>
      </c>
      <c r="I25" s="18">
        <f>'[1]земли промыш"'!G11</f>
        <v>24</v>
      </c>
    </row>
    <row r="26" spans="2:9" ht="30.75" thickBot="1" x14ac:dyDescent="0.3">
      <c r="B26" s="17" t="s">
        <v>35</v>
      </c>
      <c r="C26" s="7" t="s">
        <v>30</v>
      </c>
      <c r="D26" s="26"/>
      <c r="E26" s="26">
        <v>0</v>
      </c>
      <c r="F26" s="26">
        <v>0</v>
      </c>
      <c r="G26" s="26">
        <v>0</v>
      </c>
      <c r="H26" s="26">
        <v>0</v>
      </c>
      <c r="I26" s="26">
        <v>0</v>
      </c>
    </row>
    <row r="27" spans="2:9" ht="15.75" thickBot="1" x14ac:dyDescent="0.3">
      <c r="B27" s="28" t="s">
        <v>36</v>
      </c>
      <c r="C27" s="7" t="s">
        <v>30</v>
      </c>
      <c r="D27" s="26"/>
      <c r="E27" s="26">
        <v>0</v>
      </c>
      <c r="F27" s="26">
        <v>0</v>
      </c>
      <c r="G27" s="26">
        <v>0</v>
      </c>
      <c r="H27" s="26">
        <v>0</v>
      </c>
      <c r="I27" s="26">
        <v>0</v>
      </c>
    </row>
    <row r="28" spans="2:9" ht="15.75" thickBot="1" x14ac:dyDescent="0.3">
      <c r="B28" s="28" t="s">
        <v>37</v>
      </c>
      <c r="C28" s="7" t="s">
        <v>30</v>
      </c>
      <c r="D28" s="18">
        <f>'[1]земли лесного фонда"'!C11</f>
        <v>1080</v>
      </c>
      <c r="E28" s="18">
        <v>1109</v>
      </c>
      <c r="F28" s="18">
        <f>'[1]земли лесного фонда"'!D11</f>
        <v>1109</v>
      </c>
      <c r="G28" s="18">
        <f>'[1]земли лесного фонда"'!E11</f>
        <v>1109</v>
      </c>
      <c r="H28" s="18">
        <f>'[1]земли лесного фонда"'!F11</f>
        <v>1109</v>
      </c>
      <c r="I28" s="18">
        <f>'[1]земли лесного фонда"'!G11</f>
        <v>1109</v>
      </c>
    </row>
    <row r="29" spans="2:9" ht="15.75" thickBot="1" x14ac:dyDescent="0.3">
      <c r="B29" s="28" t="s">
        <v>38</v>
      </c>
      <c r="C29" s="7" t="s">
        <v>30</v>
      </c>
      <c r="D29" s="18">
        <f>'[1]земли запаса"'!C11</f>
        <v>467</v>
      </c>
      <c r="E29" s="18">
        <v>0</v>
      </c>
      <c r="F29" s="18">
        <f>'[1]земли запаса"'!D11</f>
        <v>0</v>
      </c>
      <c r="G29" s="18">
        <f>'[1]земли запаса"'!E11</f>
        <v>0</v>
      </c>
      <c r="H29" s="18">
        <f>'[1]земли запаса"'!F11</f>
        <v>0</v>
      </c>
      <c r="I29" s="18">
        <f>'[1]земли запаса"'!G11</f>
        <v>0</v>
      </c>
    </row>
    <row r="30" spans="2:9" ht="30.75" thickBot="1" x14ac:dyDescent="0.3">
      <c r="B30" s="17" t="s">
        <v>39</v>
      </c>
      <c r="C30" s="7" t="s">
        <v>30</v>
      </c>
      <c r="D30" s="26"/>
      <c r="E30" s="26">
        <v>0</v>
      </c>
      <c r="F30" s="26">
        <v>0</v>
      </c>
      <c r="G30" s="26">
        <v>0</v>
      </c>
      <c r="H30" s="26">
        <v>0</v>
      </c>
      <c r="I30" s="29">
        <v>0</v>
      </c>
    </row>
    <row r="31" spans="2:9" ht="15.75" thickBot="1" x14ac:dyDescent="0.3">
      <c r="B31" s="6" t="s">
        <v>40</v>
      </c>
      <c r="C31" s="7"/>
      <c r="D31" s="8"/>
      <c r="E31" s="30"/>
      <c r="F31" s="30"/>
      <c r="G31" s="30"/>
      <c r="H31" s="30"/>
      <c r="I31" s="30"/>
    </row>
    <row r="32" spans="2:9" ht="30" hidden="1" thickBot="1" x14ac:dyDescent="0.3">
      <c r="B32" s="6" t="s">
        <v>41</v>
      </c>
      <c r="C32" s="7"/>
      <c r="D32" s="8"/>
      <c r="E32" s="30"/>
      <c r="F32" s="30"/>
      <c r="G32" s="30"/>
      <c r="H32" s="30"/>
      <c r="I32" s="30"/>
    </row>
    <row r="33" spans="2:9" ht="87" hidden="1" thickBot="1" x14ac:dyDescent="0.3">
      <c r="B33" s="31" t="s">
        <v>42</v>
      </c>
      <c r="C33" s="12"/>
      <c r="D33" s="32"/>
      <c r="E33" s="33"/>
      <c r="F33" s="33"/>
      <c r="G33" s="33"/>
      <c r="H33" s="33"/>
      <c r="I33" s="33"/>
    </row>
    <row r="34" spans="2:9" ht="90.75" hidden="1" thickBot="1" x14ac:dyDescent="0.3">
      <c r="B34" s="17" t="s">
        <v>43</v>
      </c>
      <c r="C34" s="12" t="s">
        <v>44</v>
      </c>
      <c r="D34" s="34"/>
      <c r="E34" s="35"/>
      <c r="F34" s="35"/>
      <c r="G34" s="35"/>
      <c r="H34" s="35"/>
      <c r="I34" s="35"/>
    </row>
    <row r="35" spans="2:9" ht="30.75" hidden="1" thickBot="1" x14ac:dyDescent="0.3">
      <c r="B35" s="28" t="s">
        <v>45</v>
      </c>
      <c r="C35" s="7" t="s">
        <v>46</v>
      </c>
      <c r="D35" s="34"/>
      <c r="E35" s="35"/>
      <c r="F35" s="35"/>
      <c r="G35" s="35"/>
      <c r="H35" s="35"/>
      <c r="I35" s="35"/>
    </row>
    <row r="36" spans="2:9" ht="15.75" hidden="1" thickBot="1" x14ac:dyDescent="0.3">
      <c r="B36" s="25" t="s">
        <v>47</v>
      </c>
      <c r="C36" s="36"/>
      <c r="D36" s="8"/>
      <c r="E36" s="30"/>
      <c r="F36" s="30"/>
      <c r="G36" s="30"/>
      <c r="H36" s="30"/>
      <c r="I36" s="30"/>
    </row>
    <row r="37" spans="2:9" ht="30.75" hidden="1" thickBot="1" x14ac:dyDescent="0.3">
      <c r="B37" s="17" t="s">
        <v>48</v>
      </c>
      <c r="C37" s="7" t="s">
        <v>44</v>
      </c>
      <c r="D37" s="34"/>
      <c r="E37" s="35"/>
      <c r="F37" s="35"/>
      <c r="G37" s="35"/>
      <c r="H37" s="35"/>
      <c r="I37" s="35"/>
    </row>
    <row r="38" spans="2:9" ht="30.75" hidden="1" thickBot="1" x14ac:dyDescent="0.3">
      <c r="B38" s="17" t="s">
        <v>45</v>
      </c>
      <c r="C38" s="7" t="s">
        <v>46</v>
      </c>
      <c r="D38" s="34"/>
      <c r="E38" s="35"/>
      <c r="F38" s="35"/>
      <c r="G38" s="35"/>
      <c r="H38" s="35"/>
      <c r="I38" s="35"/>
    </row>
    <row r="39" spans="2:9" ht="30.75" hidden="1" thickBot="1" x14ac:dyDescent="0.3">
      <c r="B39" s="17" t="s">
        <v>49</v>
      </c>
      <c r="C39" s="7" t="s">
        <v>44</v>
      </c>
      <c r="D39" s="34"/>
      <c r="E39" s="35"/>
      <c r="F39" s="35"/>
      <c r="G39" s="35"/>
      <c r="H39" s="35"/>
      <c r="I39" s="35"/>
    </row>
    <row r="40" spans="2:9" ht="30.75" hidden="1" thickBot="1" x14ac:dyDescent="0.3">
      <c r="B40" s="12" t="s">
        <v>50</v>
      </c>
      <c r="C40" s="12" t="s">
        <v>46</v>
      </c>
      <c r="D40" s="34"/>
      <c r="E40" s="35"/>
      <c r="F40" s="35"/>
      <c r="G40" s="35"/>
      <c r="H40" s="35"/>
      <c r="I40" s="35"/>
    </row>
    <row r="41" spans="2:9" ht="45.75" hidden="1" thickBot="1" x14ac:dyDescent="0.3">
      <c r="B41" s="17" t="s">
        <v>51</v>
      </c>
      <c r="C41" s="7" t="s">
        <v>44</v>
      </c>
      <c r="D41" s="34"/>
      <c r="E41" s="35"/>
      <c r="F41" s="35"/>
      <c r="G41" s="35"/>
      <c r="H41" s="35"/>
      <c r="I41" s="35"/>
    </row>
    <row r="42" spans="2:9" ht="30.75" hidden="1" thickBot="1" x14ac:dyDescent="0.3">
      <c r="B42" s="17" t="s">
        <v>45</v>
      </c>
      <c r="C42" s="7" t="s">
        <v>46</v>
      </c>
      <c r="D42" s="34"/>
      <c r="E42" s="35"/>
      <c r="F42" s="35"/>
      <c r="G42" s="35"/>
      <c r="H42" s="35"/>
      <c r="I42" s="35"/>
    </row>
    <row r="43" spans="2:9" ht="85.5" hidden="1" customHeight="1" thickBot="1" x14ac:dyDescent="0.3">
      <c r="B43" s="31" t="s">
        <v>52</v>
      </c>
      <c r="C43" s="37"/>
      <c r="D43" s="32"/>
      <c r="E43" s="33"/>
      <c r="F43" s="33"/>
      <c r="G43" s="33"/>
      <c r="H43" s="33"/>
      <c r="I43" s="38"/>
    </row>
    <row r="44" spans="2:9" ht="30.75" hidden="1" thickBot="1" x14ac:dyDescent="0.3">
      <c r="B44" s="17" t="s">
        <v>53</v>
      </c>
      <c r="C44" s="7" t="s">
        <v>54</v>
      </c>
      <c r="D44" s="8"/>
      <c r="E44" s="30"/>
      <c r="F44" s="30"/>
      <c r="G44" s="30"/>
      <c r="H44" s="30"/>
      <c r="I44" s="39"/>
    </row>
    <row r="45" spans="2:9" ht="15.75" hidden="1" thickBot="1" x14ac:dyDescent="0.3">
      <c r="B45" s="17" t="s">
        <v>55</v>
      </c>
      <c r="C45" s="7" t="s">
        <v>56</v>
      </c>
      <c r="D45" s="8"/>
      <c r="E45" s="30"/>
      <c r="F45" s="30"/>
      <c r="G45" s="30"/>
      <c r="H45" s="30"/>
      <c r="I45" s="39"/>
    </row>
    <row r="46" spans="2:9" ht="15.75" hidden="1" thickBot="1" x14ac:dyDescent="0.3">
      <c r="B46" s="17" t="s">
        <v>57</v>
      </c>
      <c r="C46" s="7" t="s">
        <v>58</v>
      </c>
      <c r="D46" s="8"/>
      <c r="E46" s="30"/>
      <c r="F46" s="30"/>
      <c r="G46" s="30"/>
      <c r="H46" s="30"/>
      <c r="I46" s="39"/>
    </row>
    <row r="47" spans="2:9" ht="30.75" hidden="1" thickBot="1" x14ac:dyDescent="0.3">
      <c r="B47" s="14" t="s">
        <v>59</v>
      </c>
      <c r="C47" s="12" t="s">
        <v>56</v>
      </c>
      <c r="D47" s="32"/>
      <c r="E47" s="33"/>
      <c r="F47" s="33"/>
      <c r="G47" s="33"/>
      <c r="H47" s="33"/>
      <c r="I47" s="38"/>
    </row>
    <row r="48" spans="2:9" ht="15.75" hidden="1" thickBot="1" x14ac:dyDescent="0.3">
      <c r="B48" s="17" t="s">
        <v>60</v>
      </c>
      <c r="C48" s="7" t="s">
        <v>56</v>
      </c>
      <c r="D48" s="8"/>
      <c r="E48" s="30"/>
      <c r="F48" s="30"/>
      <c r="G48" s="30"/>
      <c r="H48" s="30"/>
      <c r="I48" s="39"/>
    </row>
    <row r="49" spans="2:9" ht="30.75" hidden="1" thickBot="1" x14ac:dyDescent="0.3">
      <c r="B49" s="14" t="s">
        <v>61</v>
      </c>
      <c r="C49" s="12" t="s">
        <v>56</v>
      </c>
      <c r="D49" s="32"/>
      <c r="E49" s="33"/>
      <c r="F49" s="33"/>
      <c r="G49" s="33"/>
      <c r="H49" s="33"/>
      <c r="I49" s="38"/>
    </row>
    <row r="50" spans="2:9" ht="15.75" hidden="1" thickBot="1" x14ac:dyDescent="0.3">
      <c r="B50" s="17" t="s">
        <v>62</v>
      </c>
      <c r="C50" s="7" t="s">
        <v>56</v>
      </c>
      <c r="D50" s="8"/>
      <c r="E50" s="30"/>
      <c r="F50" s="30"/>
      <c r="G50" s="30"/>
      <c r="H50" s="30"/>
      <c r="I50" s="39"/>
    </row>
    <row r="51" spans="2:9" ht="15.75" hidden="1" thickBot="1" x14ac:dyDescent="0.3">
      <c r="B51" s="17" t="s">
        <v>63</v>
      </c>
      <c r="C51" s="7" t="s">
        <v>56</v>
      </c>
      <c r="D51" s="8"/>
      <c r="E51" s="30"/>
      <c r="F51" s="30"/>
      <c r="G51" s="30"/>
      <c r="H51" s="30"/>
      <c r="I51" s="39"/>
    </row>
    <row r="52" spans="2:9" ht="15.75" hidden="1" thickBot="1" x14ac:dyDescent="0.3">
      <c r="B52" s="17" t="s">
        <v>64</v>
      </c>
      <c r="C52" s="7" t="s">
        <v>56</v>
      </c>
      <c r="D52" s="8"/>
      <c r="E52" s="30"/>
      <c r="F52" s="30"/>
      <c r="G52" s="30"/>
      <c r="H52" s="30"/>
      <c r="I52" s="39"/>
    </row>
    <row r="53" spans="2:9" ht="30.75" hidden="1" thickBot="1" x14ac:dyDescent="0.3">
      <c r="B53" s="17" t="s">
        <v>65</v>
      </c>
      <c r="C53" s="7" t="s">
        <v>56</v>
      </c>
      <c r="D53" s="8"/>
      <c r="E53" s="30"/>
      <c r="F53" s="30"/>
      <c r="G53" s="30"/>
      <c r="H53" s="30"/>
      <c r="I53" s="39"/>
    </row>
    <row r="54" spans="2:9" ht="15.75" hidden="1" thickBot="1" x14ac:dyDescent="0.3">
      <c r="B54" s="17" t="s">
        <v>66</v>
      </c>
      <c r="C54" s="7" t="s">
        <v>56</v>
      </c>
      <c r="D54" s="8"/>
      <c r="E54" s="30"/>
      <c r="F54" s="30"/>
      <c r="G54" s="30"/>
      <c r="H54" s="30"/>
      <c r="I54" s="39"/>
    </row>
    <row r="55" spans="2:9" ht="15.75" hidden="1" thickBot="1" x14ac:dyDescent="0.3">
      <c r="B55" s="17" t="s">
        <v>67</v>
      </c>
      <c r="C55" s="7" t="s">
        <v>56</v>
      </c>
      <c r="D55" s="8"/>
      <c r="E55" s="30"/>
      <c r="F55" s="30"/>
      <c r="G55" s="30"/>
      <c r="H55" s="30"/>
      <c r="I55" s="39"/>
    </row>
    <row r="56" spans="2:9" ht="15.75" hidden="1" thickBot="1" x14ac:dyDescent="0.3">
      <c r="B56" s="17" t="s">
        <v>68</v>
      </c>
      <c r="C56" s="7" t="s">
        <v>56</v>
      </c>
      <c r="D56" s="8"/>
      <c r="E56" s="30"/>
      <c r="F56" s="30"/>
      <c r="G56" s="30"/>
      <c r="H56" s="30"/>
      <c r="I56" s="39"/>
    </row>
    <row r="57" spans="2:9" ht="15.75" hidden="1" thickBot="1" x14ac:dyDescent="0.3">
      <c r="B57" s="17" t="s">
        <v>69</v>
      </c>
      <c r="C57" s="7" t="s">
        <v>70</v>
      </c>
      <c r="D57" s="8"/>
      <c r="E57" s="30"/>
      <c r="F57" s="30"/>
      <c r="G57" s="30"/>
      <c r="H57" s="30"/>
      <c r="I57" s="39"/>
    </row>
    <row r="58" spans="2:9" ht="15.75" hidden="1" thickBot="1" x14ac:dyDescent="0.3">
      <c r="B58" s="17" t="s">
        <v>71</v>
      </c>
      <c r="C58" s="7" t="s">
        <v>56</v>
      </c>
      <c r="D58" s="8"/>
      <c r="E58" s="30"/>
      <c r="F58" s="30"/>
      <c r="G58" s="30"/>
      <c r="H58" s="30"/>
      <c r="I58" s="39"/>
    </row>
    <row r="59" spans="2:9" ht="15.75" hidden="1" thickBot="1" x14ac:dyDescent="0.3">
      <c r="B59" s="17" t="s">
        <v>72</v>
      </c>
      <c r="C59" s="7" t="s">
        <v>73</v>
      </c>
      <c r="D59" s="8"/>
      <c r="E59" s="30"/>
      <c r="F59" s="30"/>
      <c r="G59" s="30"/>
      <c r="H59" s="30"/>
      <c r="I59" s="39"/>
    </row>
    <row r="60" spans="2:9" ht="30.75" hidden="1" thickBot="1" x14ac:dyDescent="0.3">
      <c r="B60" s="17" t="s">
        <v>74</v>
      </c>
      <c r="C60" s="7" t="s">
        <v>75</v>
      </c>
      <c r="D60" s="8"/>
      <c r="E60" s="30"/>
      <c r="F60" s="30"/>
      <c r="G60" s="30"/>
      <c r="H60" s="30"/>
      <c r="I60" s="39"/>
    </row>
    <row r="61" spans="2:9" ht="15.75" hidden="1" thickBot="1" x14ac:dyDescent="0.3">
      <c r="B61" s="17" t="s">
        <v>76</v>
      </c>
      <c r="C61" s="7" t="s">
        <v>77</v>
      </c>
      <c r="D61" s="8"/>
      <c r="E61" s="30"/>
      <c r="F61" s="30"/>
      <c r="G61" s="30"/>
      <c r="H61" s="30"/>
      <c r="I61" s="39"/>
    </row>
    <row r="62" spans="2:9" ht="60.75" hidden="1" thickBot="1" x14ac:dyDescent="0.3">
      <c r="B62" s="17" t="s">
        <v>78</v>
      </c>
      <c r="C62" s="36"/>
      <c r="D62" s="8"/>
      <c r="E62" s="30"/>
      <c r="F62" s="30"/>
      <c r="G62" s="30"/>
      <c r="H62" s="30"/>
      <c r="I62" s="39"/>
    </row>
    <row r="63" spans="2:9" ht="15.75" hidden="1" thickBot="1" x14ac:dyDescent="0.3">
      <c r="B63" s="17" t="s">
        <v>79</v>
      </c>
      <c r="C63" s="7" t="s">
        <v>80</v>
      </c>
      <c r="D63" s="8"/>
      <c r="E63" s="30"/>
      <c r="F63" s="30"/>
      <c r="G63" s="30"/>
      <c r="H63" s="30"/>
      <c r="I63" s="39"/>
    </row>
    <row r="64" spans="2:9" ht="15.75" hidden="1" thickBot="1" x14ac:dyDescent="0.3">
      <c r="B64" s="17" t="s">
        <v>81</v>
      </c>
      <c r="C64" s="7" t="s">
        <v>56</v>
      </c>
      <c r="D64" s="8"/>
      <c r="E64" s="30"/>
      <c r="F64" s="30"/>
      <c r="G64" s="30"/>
      <c r="H64" s="30"/>
      <c r="I64" s="39"/>
    </row>
    <row r="65" spans="2:9" ht="15.75" hidden="1" thickBot="1" x14ac:dyDescent="0.3">
      <c r="B65" s="17" t="s">
        <v>82</v>
      </c>
      <c r="C65" s="7" t="s">
        <v>56</v>
      </c>
      <c r="D65" s="8"/>
      <c r="E65" s="30"/>
      <c r="F65" s="30"/>
      <c r="G65" s="30"/>
      <c r="H65" s="30"/>
      <c r="I65" s="39"/>
    </row>
    <row r="66" spans="2:9" ht="15.75" thickBot="1" x14ac:dyDescent="0.3">
      <c r="B66" s="6" t="s">
        <v>83</v>
      </c>
      <c r="C66" s="7"/>
      <c r="D66" s="8"/>
      <c r="E66" s="30"/>
      <c r="F66" s="30"/>
      <c r="G66" s="30"/>
      <c r="H66" s="30"/>
      <c r="I66" s="39"/>
    </row>
    <row r="67" spans="2:9" ht="44.25" thickBot="1" x14ac:dyDescent="0.3">
      <c r="B67" s="24" t="s">
        <v>84</v>
      </c>
      <c r="C67" s="7" t="s">
        <v>85</v>
      </c>
      <c r="D67" s="8" t="e">
        <f>#REF!</f>
        <v>#REF!</v>
      </c>
      <c r="E67" s="18">
        <f>'[1]выпуск сх'!I11</f>
        <v>267</v>
      </c>
      <c r="F67" s="18">
        <f>'[1]выпуск сх'!J11</f>
        <v>273</v>
      </c>
      <c r="G67" s="18">
        <f>'[1]выпуск сх'!K11</f>
        <v>284</v>
      </c>
      <c r="H67" s="18">
        <f>'[1]выпуск сх'!L11</f>
        <v>295</v>
      </c>
      <c r="I67" s="18">
        <f>'[1]выпуск сх'!M11</f>
        <v>307</v>
      </c>
    </row>
    <row r="68" spans="2:9" ht="30.75" thickBot="1" x14ac:dyDescent="0.3">
      <c r="B68" s="17" t="s">
        <v>86</v>
      </c>
      <c r="C68" s="7" t="s">
        <v>87</v>
      </c>
      <c r="D68" s="8"/>
      <c r="E68" s="8">
        <v>100</v>
      </c>
      <c r="F68" s="8">
        <f>F67/E67*100</f>
        <v>102.24719101123596</v>
      </c>
      <c r="G68" s="8">
        <f>G67/F67*100</f>
        <v>104.02930402930404</v>
      </c>
      <c r="H68" s="8">
        <f>H67/G67*100</f>
        <v>103.87323943661973</v>
      </c>
      <c r="I68" s="8">
        <f>I67/H67*100</f>
        <v>104.06779661016949</v>
      </c>
    </row>
    <row r="69" spans="2:9" ht="78.75" customHeight="1" thickBot="1" x14ac:dyDescent="0.3">
      <c r="B69" s="31" t="s">
        <v>88</v>
      </c>
      <c r="C69" s="12"/>
      <c r="D69" s="32"/>
      <c r="E69" s="33"/>
      <c r="F69" s="33"/>
      <c r="G69" s="33"/>
      <c r="H69" s="33"/>
      <c r="I69" s="38"/>
    </row>
    <row r="70" spans="2:9" ht="30.75" thickBot="1" x14ac:dyDescent="0.3">
      <c r="B70" s="17" t="s">
        <v>89</v>
      </c>
      <c r="C70" s="7" t="s">
        <v>80</v>
      </c>
      <c r="D70" s="8" t="e">
        <f>#REF!</f>
        <v>#REF!</v>
      </c>
      <c r="E70" s="18">
        <f>[1]зерно!I11</f>
        <v>7446</v>
      </c>
      <c r="F70" s="18">
        <f>[1]зерно!J11</f>
        <v>7351</v>
      </c>
      <c r="G70" s="18">
        <f>[1]зерно!K11</f>
        <v>7841</v>
      </c>
      <c r="H70" s="18">
        <f>[1]зерно!L11</f>
        <v>7937</v>
      </c>
      <c r="I70" s="18">
        <f>[1]зерно!M11</f>
        <v>8072</v>
      </c>
    </row>
    <row r="71" spans="2:9" ht="30.75" thickBot="1" x14ac:dyDescent="0.3">
      <c r="B71" s="17" t="s">
        <v>90</v>
      </c>
      <c r="C71" s="7" t="s">
        <v>46</v>
      </c>
      <c r="D71" s="8"/>
      <c r="E71" s="8">
        <v>102.7</v>
      </c>
      <c r="F71" s="8">
        <f>F70/E70*100</f>
        <v>98.724147193123827</v>
      </c>
      <c r="G71" s="8">
        <f>G70/F70*100</f>
        <v>106.66575976057679</v>
      </c>
      <c r="H71" s="8">
        <f>H70/G70*100</f>
        <v>101.22433363091443</v>
      </c>
      <c r="I71" s="8">
        <f>I70/H70*100</f>
        <v>101.70089454453823</v>
      </c>
    </row>
    <row r="72" spans="2:9" ht="15.75" thickBot="1" x14ac:dyDescent="0.3">
      <c r="B72" s="17" t="s">
        <v>91</v>
      </c>
      <c r="C72" s="7" t="s">
        <v>80</v>
      </c>
      <c r="D72" s="8" t="e">
        <f>#REF!</f>
        <v>#REF!</v>
      </c>
      <c r="E72" s="18">
        <f>[1]свекла!I11</f>
        <v>2583</v>
      </c>
      <c r="F72" s="18">
        <f>[1]свекла!J11</f>
        <v>3101</v>
      </c>
      <c r="G72" s="18">
        <f>[1]свекла!K11</f>
        <v>2878</v>
      </c>
      <c r="H72" s="18">
        <f>[1]свекла!L11</f>
        <v>2954</v>
      </c>
      <c r="I72" s="18">
        <f>[1]свекла!M11</f>
        <v>3061</v>
      </c>
    </row>
    <row r="73" spans="2:9" ht="30.75" thickBot="1" x14ac:dyDescent="0.3">
      <c r="B73" s="17" t="s">
        <v>90</v>
      </c>
      <c r="C73" s="7" t="s">
        <v>46</v>
      </c>
      <c r="D73" s="8"/>
      <c r="E73" s="8">
        <v>0</v>
      </c>
      <c r="F73" s="8">
        <f>F72/E72*100</f>
        <v>120.05420054200542</v>
      </c>
      <c r="G73" s="8">
        <f>G72/F72*100</f>
        <v>92.808771364076108</v>
      </c>
      <c r="H73" s="8">
        <f>H72/G72*100</f>
        <v>102.64072272411397</v>
      </c>
      <c r="I73" s="8">
        <f>I72/H72*100</f>
        <v>103.62220717670954</v>
      </c>
    </row>
    <row r="74" spans="2:9" ht="15.75" thickBot="1" x14ac:dyDescent="0.3">
      <c r="B74" s="17" t="s">
        <v>92</v>
      </c>
      <c r="C74" s="7" t="s">
        <v>80</v>
      </c>
      <c r="D74" s="8" t="e">
        <f>#REF!</f>
        <v>#REF!</v>
      </c>
      <c r="E74" s="18">
        <f>[1]подсолнеч!I11</f>
        <v>978</v>
      </c>
      <c r="F74" s="18">
        <f>[1]подсолнеч!J11</f>
        <v>968</v>
      </c>
      <c r="G74" s="18">
        <f>[1]подсолнеч!K11</f>
        <v>978</v>
      </c>
      <c r="H74" s="18">
        <f>[1]подсолнеч!L11</f>
        <v>994</v>
      </c>
      <c r="I74" s="18">
        <f>[1]подсолнеч!M11</f>
        <v>999</v>
      </c>
    </row>
    <row r="75" spans="2:9" ht="30.75" thickBot="1" x14ac:dyDescent="0.3">
      <c r="B75" s="17" t="s">
        <v>90</v>
      </c>
      <c r="C75" s="7" t="s">
        <v>46</v>
      </c>
      <c r="D75" s="8"/>
      <c r="E75" s="8">
        <v>88.2</v>
      </c>
      <c r="F75" s="8">
        <f>F74/E74*100</f>
        <v>98.977505112474446</v>
      </c>
      <c r="G75" s="8">
        <f>G74/F74*100</f>
        <v>101.03305785123966</v>
      </c>
      <c r="H75" s="8">
        <f>H74/G74*100</f>
        <v>101.6359918200409</v>
      </c>
      <c r="I75" s="8">
        <f>I74/H74*100</f>
        <v>100.50301810865191</v>
      </c>
    </row>
    <row r="76" spans="2:9" ht="15.75" thickBot="1" x14ac:dyDescent="0.3">
      <c r="B76" s="17" t="s">
        <v>93</v>
      </c>
      <c r="C76" s="7" t="s">
        <v>80</v>
      </c>
      <c r="D76" s="8" t="e">
        <f>#REF!</f>
        <v>#REF!</v>
      </c>
      <c r="E76" s="18">
        <f>[1]овощи!I11</f>
        <v>677</v>
      </c>
      <c r="F76" s="18">
        <f>[1]овощи!J11</f>
        <v>704</v>
      </c>
      <c r="G76" s="18">
        <f>[1]овощи!K11</f>
        <v>736</v>
      </c>
      <c r="H76" s="18">
        <f>[1]овощи!L11</f>
        <v>752</v>
      </c>
      <c r="I76" s="18">
        <f>[1]овощи!M11</f>
        <v>769</v>
      </c>
    </row>
    <row r="77" spans="2:9" ht="30.75" thickBot="1" x14ac:dyDescent="0.3">
      <c r="B77" s="17" t="s">
        <v>90</v>
      </c>
      <c r="C77" s="7" t="s">
        <v>46</v>
      </c>
      <c r="D77" s="8"/>
      <c r="E77" s="8">
        <v>103.8</v>
      </c>
      <c r="F77" s="8">
        <f>F76/E76*100</f>
        <v>103.98818316100443</v>
      </c>
      <c r="G77" s="8">
        <f>G76/F76*100</f>
        <v>104.54545454545455</v>
      </c>
      <c r="H77" s="8">
        <f>H76/G76*100</f>
        <v>102.17391304347827</v>
      </c>
      <c r="I77" s="8">
        <f>I76/H76*100</f>
        <v>102.26063829787233</v>
      </c>
    </row>
    <row r="78" spans="2:9" ht="15.75" thickBot="1" x14ac:dyDescent="0.3">
      <c r="B78" s="17" t="s">
        <v>94</v>
      </c>
      <c r="C78" s="7" t="s">
        <v>80</v>
      </c>
      <c r="D78" s="8" t="e">
        <f>#REF!</f>
        <v>#REF!</v>
      </c>
      <c r="E78" s="18">
        <f>[1]картофель!I11</f>
        <v>1586</v>
      </c>
      <c r="F78" s="18">
        <f>[1]картофель!J11</f>
        <v>1597</v>
      </c>
      <c r="G78" s="18">
        <f>[1]картофель!K11</f>
        <v>1609</v>
      </c>
      <c r="H78" s="18">
        <f>[1]картофель!L11</f>
        <v>1658</v>
      </c>
      <c r="I78" s="18">
        <f>[1]картофель!M11</f>
        <v>1689</v>
      </c>
    </row>
    <row r="79" spans="2:9" ht="30.75" thickBot="1" x14ac:dyDescent="0.3">
      <c r="B79" s="17" t="s">
        <v>90</v>
      </c>
      <c r="C79" s="7" t="s">
        <v>46</v>
      </c>
      <c r="D79" s="8">
        <v>39.9</v>
      </c>
      <c r="E79" s="8">
        <v>91.2</v>
      </c>
      <c r="F79" s="8">
        <f>F78/E78*100</f>
        <v>100.69356872635562</v>
      </c>
      <c r="G79" s="8">
        <f>G78/F78*100</f>
        <v>100.75140889167189</v>
      </c>
      <c r="H79" s="8">
        <f>H78/G78*100</f>
        <v>103.04536979490366</v>
      </c>
      <c r="I79" s="8">
        <f>I78/H78*100</f>
        <v>101.86972255729796</v>
      </c>
    </row>
    <row r="80" spans="2:9" ht="15.75" thickBot="1" x14ac:dyDescent="0.3">
      <c r="B80" s="17" t="s">
        <v>95</v>
      </c>
      <c r="C80" s="7" t="s">
        <v>80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</row>
    <row r="81" spans="2:9" ht="30.75" thickBot="1" x14ac:dyDescent="0.3">
      <c r="B81" s="17" t="s">
        <v>90</v>
      </c>
      <c r="C81" s="7" t="s">
        <v>46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</row>
    <row r="82" spans="2:9" ht="15.75" thickBot="1" x14ac:dyDescent="0.3">
      <c r="B82" s="17" t="s">
        <v>96</v>
      </c>
      <c r="C82" s="7" t="s">
        <v>80</v>
      </c>
      <c r="D82" s="8" t="e">
        <f>#REF!</f>
        <v>#REF!</v>
      </c>
      <c r="E82" s="18">
        <f>'[1]скот и птица'!I11</f>
        <v>228</v>
      </c>
      <c r="F82" s="18">
        <f>'[1]скот и птица'!J11</f>
        <v>236</v>
      </c>
      <c r="G82" s="18">
        <f>'[1]скот и птица'!K11</f>
        <v>236</v>
      </c>
      <c r="H82" s="18">
        <f>'[1]скот и птица'!L11</f>
        <v>236</v>
      </c>
      <c r="I82" s="18">
        <f>'[1]скот и птица'!M11</f>
        <v>236</v>
      </c>
    </row>
    <row r="83" spans="2:9" ht="30.75" thickBot="1" x14ac:dyDescent="0.3">
      <c r="B83" s="17" t="s">
        <v>90</v>
      </c>
      <c r="C83" s="7" t="s">
        <v>46</v>
      </c>
      <c r="D83" s="8"/>
      <c r="E83" s="8">
        <v>96.2</v>
      </c>
      <c r="F83" s="8">
        <f>F82/E82*100</f>
        <v>103.50877192982458</v>
      </c>
      <c r="G83" s="8">
        <f>G82/F82*100</f>
        <v>100</v>
      </c>
      <c r="H83" s="8">
        <f>H82/G82*100</f>
        <v>100</v>
      </c>
      <c r="I83" s="8">
        <f>I82/H82*100</f>
        <v>100</v>
      </c>
    </row>
    <row r="84" spans="2:9" ht="15.75" thickBot="1" x14ac:dyDescent="0.3">
      <c r="B84" s="17" t="s">
        <v>97</v>
      </c>
      <c r="C84" s="7"/>
      <c r="D84" s="8"/>
      <c r="E84" s="8"/>
      <c r="F84" s="8"/>
      <c r="G84" s="8"/>
      <c r="H84" s="8"/>
      <c r="I84" s="8"/>
    </row>
    <row r="85" spans="2:9" ht="15.75" thickBot="1" x14ac:dyDescent="0.3">
      <c r="B85" s="17" t="s">
        <v>98</v>
      </c>
      <c r="C85" s="7" t="s">
        <v>80</v>
      </c>
      <c r="D85" s="8" t="e">
        <f>#REF!</f>
        <v>#REF!</v>
      </c>
      <c r="E85" s="8">
        <f>[1]птицы!H11</f>
        <v>40</v>
      </c>
      <c r="F85" s="8">
        <f>[1]птицы!I11</f>
        <v>38</v>
      </c>
      <c r="G85" s="8">
        <f>[1]птицы!J11</f>
        <v>38</v>
      </c>
      <c r="H85" s="8">
        <f>[1]птицы!K11</f>
        <v>38</v>
      </c>
      <c r="I85" s="8">
        <f>[1]птицы!L11</f>
        <v>38</v>
      </c>
    </row>
    <row r="86" spans="2:9" ht="30.75" thickBot="1" x14ac:dyDescent="0.3">
      <c r="B86" s="17" t="s">
        <v>90</v>
      </c>
      <c r="C86" s="7" t="s">
        <v>46</v>
      </c>
      <c r="D86" s="8"/>
      <c r="E86" s="8">
        <v>95</v>
      </c>
      <c r="F86" s="8">
        <f>F85/E85*100</f>
        <v>95</v>
      </c>
      <c r="G86" s="8">
        <f>G85/F85*100</f>
        <v>100</v>
      </c>
      <c r="H86" s="8">
        <f>H85/G85*100</f>
        <v>100</v>
      </c>
      <c r="I86" s="8">
        <f>I85/H85*100</f>
        <v>100</v>
      </c>
    </row>
    <row r="87" spans="2:9" ht="15.75" thickBot="1" x14ac:dyDescent="0.3">
      <c r="B87" s="17" t="s">
        <v>99</v>
      </c>
      <c r="C87" s="7" t="s">
        <v>80</v>
      </c>
      <c r="D87" s="8" t="e">
        <f>#REF!</f>
        <v>#REF!</v>
      </c>
      <c r="E87" s="18">
        <f>[1]молока!I11</f>
        <v>11617</v>
      </c>
      <c r="F87" s="18">
        <f>[1]молока!J11</f>
        <v>12395</v>
      </c>
      <c r="G87" s="18">
        <f>[1]молока!K11</f>
        <v>12420</v>
      </c>
      <c r="H87" s="18">
        <f>[1]молока!L11</f>
        <v>12528</v>
      </c>
      <c r="I87" s="18">
        <f>[1]молока!M11</f>
        <v>12592</v>
      </c>
    </row>
    <row r="88" spans="2:9" ht="30.75" thickBot="1" x14ac:dyDescent="0.3">
      <c r="B88" s="17" t="s">
        <v>90</v>
      </c>
      <c r="C88" s="7" t="s">
        <v>46</v>
      </c>
      <c r="D88" s="8"/>
      <c r="E88" s="8">
        <v>106.3</v>
      </c>
      <c r="F88" s="8">
        <f>F87/E87*100</f>
        <v>106.6970818627873</v>
      </c>
      <c r="G88" s="8">
        <f>G87/F87*100</f>
        <v>100.20169423154496</v>
      </c>
      <c r="H88" s="8">
        <f>H87/G87*100</f>
        <v>100.8695652173913</v>
      </c>
      <c r="I88" s="8">
        <f>I87/H87*100</f>
        <v>100.51085568326947</v>
      </c>
    </row>
    <row r="89" spans="2:9" ht="15.75" thickBot="1" x14ac:dyDescent="0.3">
      <c r="B89" s="17" t="s">
        <v>100</v>
      </c>
      <c r="C89" s="7" t="s">
        <v>101</v>
      </c>
      <c r="D89" s="8" t="e">
        <f>#REF!</f>
        <v>#REF!</v>
      </c>
      <c r="E89" s="18">
        <f>[1]яиц!I11</f>
        <v>300</v>
      </c>
      <c r="F89" s="18">
        <f>[1]яиц!J11</f>
        <v>306</v>
      </c>
      <c r="G89" s="18">
        <f>[1]яиц!K11</f>
        <v>306</v>
      </c>
      <c r="H89" s="18">
        <f>[1]яиц!L11</f>
        <v>306</v>
      </c>
      <c r="I89" s="18">
        <f>[1]яиц!M11</f>
        <v>306</v>
      </c>
    </row>
    <row r="90" spans="2:9" ht="30.75" thickBot="1" x14ac:dyDescent="0.3">
      <c r="B90" s="17" t="s">
        <v>90</v>
      </c>
      <c r="C90" s="7" t="s">
        <v>46</v>
      </c>
      <c r="D90" s="8"/>
      <c r="E90" s="8">
        <v>97.9</v>
      </c>
      <c r="F90" s="8">
        <f>F89/E89*100</f>
        <v>102</v>
      </c>
      <c r="G90" s="8">
        <f>G89/F89*100</f>
        <v>100</v>
      </c>
      <c r="H90" s="8">
        <f>H89/G89*100</f>
        <v>100</v>
      </c>
      <c r="I90" s="8">
        <f>I89/H89*100</f>
        <v>100</v>
      </c>
    </row>
    <row r="91" spans="2:9" ht="15.75" thickBot="1" x14ac:dyDescent="0.3">
      <c r="B91" s="6" t="s">
        <v>102</v>
      </c>
      <c r="C91" s="7"/>
      <c r="D91" s="8"/>
      <c r="E91" s="30"/>
      <c r="F91" s="30"/>
      <c r="G91" s="30"/>
      <c r="H91" s="30"/>
      <c r="I91" s="39"/>
    </row>
    <row r="92" spans="2:9" ht="87" customHeight="1" thickBot="1" x14ac:dyDescent="0.3">
      <c r="B92" s="31" t="s">
        <v>103</v>
      </c>
      <c r="C92" s="15" t="s">
        <v>44</v>
      </c>
      <c r="D92" s="19">
        <f>'[1]Муниц прог"'!C11</f>
        <v>954</v>
      </c>
      <c r="E92" s="19">
        <f>'[1]Муниц прог"'!H11</f>
        <v>99</v>
      </c>
      <c r="F92" s="19">
        <f>'[1]Муниц прог"'!I11</f>
        <v>202</v>
      </c>
      <c r="G92" s="19">
        <f>'[1]Муниц прог"'!J11</f>
        <v>0</v>
      </c>
      <c r="H92" s="19">
        <f>'[1]Муниц прог"'!K11</f>
        <v>0</v>
      </c>
      <c r="I92" s="19">
        <f>'[1]Муниц прог"'!L11</f>
        <v>0</v>
      </c>
    </row>
    <row r="93" spans="2:9" ht="30.75" thickBot="1" x14ac:dyDescent="0.3">
      <c r="B93" s="28" t="s">
        <v>45</v>
      </c>
      <c r="C93" s="7" t="s">
        <v>46</v>
      </c>
      <c r="D93" s="8">
        <v>4</v>
      </c>
      <c r="E93" s="8">
        <v>112.5</v>
      </c>
      <c r="F93" s="8" t="s">
        <v>104</v>
      </c>
      <c r="G93" s="8">
        <v>0</v>
      </c>
      <c r="H93" s="8">
        <v>0</v>
      </c>
      <c r="I93" s="8">
        <v>0</v>
      </c>
    </row>
    <row r="94" spans="2:9" ht="15.75" thickBot="1" x14ac:dyDescent="0.3">
      <c r="B94" s="6" t="s">
        <v>105</v>
      </c>
      <c r="C94" s="7"/>
      <c r="D94" s="8"/>
      <c r="E94" s="30"/>
      <c r="F94" s="30"/>
      <c r="G94" s="30"/>
      <c r="H94" s="30"/>
      <c r="I94" s="39"/>
    </row>
    <row r="95" spans="2:9" ht="15.75" thickBot="1" x14ac:dyDescent="0.3">
      <c r="B95" s="24" t="s">
        <v>106</v>
      </c>
      <c r="C95" s="7"/>
      <c r="D95" s="8"/>
      <c r="E95" s="30"/>
      <c r="F95" s="30"/>
      <c r="G95" s="30"/>
      <c r="H95" s="30"/>
      <c r="I95" s="39"/>
    </row>
    <row r="96" spans="2:9" ht="30.75" thickBot="1" x14ac:dyDescent="0.3">
      <c r="B96" s="17" t="s">
        <v>107</v>
      </c>
      <c r="C96" s="7" t="s">
        <v>108</v>
      </c>
      <c r="D96" s="18">
        <f>'[1]жилые дома в натуре"'!C11</f>
        <v>756.9</v>
      </c>
      <c r="E96" s="18">
        <v>0</v>
      </c>
      <c r="F96" s="18">
        <f>'[1]жилые дома в натуре"'!I11</f>
        <v>0</v>
      </c>
      <c r="G96" s="18">
        <f>'[1]жилые дома в натуре"'!J11</f>
        <v>0</v>
      </c>
      <c r="H96" s="18">
        <f>'[1]жилые дома в натуре"'!K11</f>
        <v>0</v>
      </c>
      <c r="I96" s="18">
        <f>'[1]жилые дома в натуре"'!L11</f>
        <v>0</v>
      </c>
    </row>
    <row r="97" spans="2:9" ht="30.75" thickBot="1" x14ac:dyDescent="0.3">
      <c r="B97" s="17" t="s">
        <v>90</v>
      </c>
      <c r="C97" s="7" t="s">
        <v>46</v>
      </c>
      <c r="D97" s="8">
        <v>63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</row>
    <row r="98" spans="2:9" ht="15.75" thickBot="1" x14ac:dyDescent="0.3">
      <c r="B98" s="25" t="s">
        <v>47</v>
      </c>
      <c r="C98" s="7"/>
      <c r="D98" s="8"/>
      <c r="E98" s="8"/>
      <c r="F98" s="8"/>
      <c r="G98" s="8"/>
      <c r="H98" s="8"/>
      <c r="I98" s="8"/>
    </row>
    <row r="99" spans="2:9" ht="45.75" thickBot="1" x14ac:dyDescent="0.3">
      <c r="B99" s="17" t="s">
        <v>109</v>
      </c>
      <c r="C99" s="7" t="s">
        <v>110</v>
      </c>
      <c r="D99" s="18">
        <f t="shared" ref="D99:I99" si="6">D96</f>
        <v>756.9</v>
      </c>
      <c r="E99" s="18">
        <f t="shared" si="6"/>
        <v>0</v>
      </c>
      <c r="F99" s="18">
        <f t="shared" si="6"/>
        <v>0</v>
      </c>
      <c r="G99" s="18">
        <f t="shared" si="6"/>
        <v>0</v>
      </c>
      <c r="H99" s="18">
        <f t="shared" si="6"/>
        <v>0</v>
      </c>
      <c r="I99" s="18">
        <f t="shared" si="6"/>
        <v>0</v>
      </c>
    </row>
    <row r="100" spans="2:9" ht="30.75" thickBot="1" x14ac:dyDescent="0.3">
      <c r="B100" s="17" t="s">
        <v>90</v>
      </c>
      <c r="C100" s="7" t="s">
        <v>46</v>
      </c>
      <c r="D100" s="8">
        <v>63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</row>
    <row r="101" spans="2:9" ht="30.75" thickBot="1" x14ac:dyDescent="0.3">
      <c r="B101" s="17" t="s">
        <v>111</v>
      </c>
      <c r="C101" s="7" t="s">
        <v>112</v>
      </c>
      <c r="D101" s="8"/>
      <c r="E101" s="8"/>
      <c r="F101" s="8"/>
      <c r="G101" s="8"/>
      <c r="H101" s="8"/>
      <c r="I101" s="9"/>
    </row>
    <row r="102" spans="2:9" ht="30.75" thickBot="1" x14ac:dyDescent="0.3">
      <c r="B102" s="17" t="s">
        <v>113</v>
      </c>
      <c r="C102" s="7" t="s">
        <v>112</v>
      </c>
      <c r="D102" s="8"/>
      <c r="E102" s="30"/>
      <c r="F102" s="30"/>
      <c r="G102" s="30"/>
      <c r="H102" s="30"/>
      <c r="I102" s="39"/>
    </row>
    <row r="103" spans="2:9" ht="30.75" thickBot="1" x14ac:dyDescent="0.3">
      <c r="B103" s="17" t="s">
        <v>114</v>
      </c>
      <c r="C103" s="7" t="s">
        <v>112</v>
      </c>
      <c r="D103" s="8"/>
      <c r="E103" s="30"/>
      <c r="F103" s="30"/>
      <c r="G103" s="30"/>
      <c r="H103" s="30"/>
      <c r="I103" s="39"/>
    </row>
    <row r="104" spans="2:9" ht="30.75" thickBot="1" x14ac:dyDescent="0.3">
      <c r="B104" s="17" t="s">
        <v>115</v>
      </c>
      <c r="C104" s="7" t="s">
        <v>112</v>
      </c>
      <c r="D104" s="8"/>
      <c r="E104" s="30"/>
      <c r="F104" s="30"/>
      <c r="G104" s="30"/>
      <c r="H104" s="30"/>
      <c r="I104" s="39"/>
    </row>
    <row r="105" spans="2:9" ht="24" customHeight="1" thickBot="1" x14ac:dyDescent="0.3">
      <c r="B105" s="17" t="s">
        <v>116</v>
      </c>
      <c r="C105" s="7" t="s">
        <v>112</v>
      </c>
      <c r="D105" s="8"/>
      <c r="E105" s="30"/>
      <c r="F105" s="30"/>
      <c r="G105" s="30"/>
      <c r="H105" s="30"/>
      <c r="I105" s="39"/>
    </row>
    <row r="106" spans="2:9" ht="24.75" customHeight="1" thickBot="1" x14ac:dyDescent="0.3">
      <c r="B106" s="17" t="s">
        <v>117</v>
      </c>
      <c r="C106" s="7" t="s">
        <v>112</v>
      </c>
      <c r="D106" s="8"/>
      <c r="E106" s="30"/>
      <c r="F106" s="30"/>
      <c r="G106" s="30"/>
      <c r="H106" s="30"/>
      <c r="I106" s="39"/>
    </row>
    <row r="107" spans="2:9" ht="30.75" thickBot="1" x14ac:dyDescent="0.3">
      <c r="B107" s="17" t="s">
        <v>118</v>
      </c>
      <c r="C107" s="7" t="s">
        <v>112</v>
      </c>
      <c r="D107" s="8"/>
      <c r="E107" s="30"/>
      <c r="F107" s="30"/>
      <c r="G107" s="30"/>
      <c r="H107" s="30"/>
      <c r="I107" s="39"/>
    </row>
    <row r="108" spans="2:9" ht="15.75" thickBot="1" x14ac:dyDescent="0.3">
      <c r="B108" s="17" t="s">
        <v>119</v>
      </c>
      <c r="C108" s="7" t="s">
        <v>120</v>
      </c>
      <c r="D108" s="8"/>
      <c r="E108" s="30"/>
      <c r="F108" s="8">
        <v>13.1</v>
      </c>
      <c r="G108" s="30"/>
      <c r="H108" s="30"/>
      <c r="I108" s="39"/>
    </row>
    <row r="109" spans="2:9" ht="30.75" thickBot="1" x14ac:dyDescent="0.3">
      <c r="B109" s="17" t="s">
        <v>121</v>
      </c>
      <c r="C109" s="7" t="s">
        <v>112</v>
      </c>
      <c r="D109" s="8"/>
      <c r="E109" s="30"/>
      <c r="F109" s="30"/>
      <c r="G109" s="30"/>
      <c r="H109" s="30"/>
      <c r="I109" s="39"/>
    </row>
    <row r="110" spans="2:9" ht="30.75" thickBot="1" x14ac:dyDescent="0.3">
      <c r="B110" s="17" t="s">
        <v>122</v>
      </c>
      <c r="C110" s="7" t="s">
        <v>112</v>
      </c>
      <c r="D110" s="8"/>
      <c r="E110" s="30"/>
      <c r="F110" s="30"/>
      <c r="G110" s="30"/>
      <c r="H110" s="30"/>
      <c r="I110" s="39"/>
    </row>
    <row r="111" spans="2:9" ht="30.75" thickBot="1" x14ac:dyDescent="0.3">
      <c r="B111" s="17" t="s">
        <v>123</v>
      </c>
      <c r="C111" s="7" t="s">
        <v>112</v>
      </c>
      <c r="D111" s="8"/>
      <c r="E111" s="30"/>
      <c r="F111" s="30"/>
      <c r="G111" s="30"/>
      <c r="H111" s="30"/>
      <c r="I111" s="39"/>
    </row>
    <row r="112" spans="2:9" ht="30" thickBot="1" x14ac:dyDescent="0.3">
      <c r="B112" s="6" t="s">
        <v>124</v>
      </c>
      <c r="C112" s="7"/>
      <c r="D112" s="8"/>
      <c r="E112" s="30"/>
      <c r="F112" s="30"/>
      <c r="G112" s="30"/>
      <c r="H112" s="30"/>
      <c r="I112" s="39"/>
    </row>
    <row r="113" spans="2:9" ht="30" thickBot="1" x14ac:dyDescent="0.3">
      <c r="B113" s="24" t="s">
        <v>125</v>
      </c>
      <c r="C113" s="7" t="s">
        <v>44</v>
      </c>
      <c r="D113" s="8">
        <f>'[1]оборот розничный"'!C11</f>
        <v>17070</v>
      </c>
      <c r="E113" s="18">
        <f>'[1]оборот розничный"'!J11</f>
        <v>8815</v>
      </c>
      <c r="F113" s="18">
        <f>'[1]оборот розничный"'!K11</f>
        <v>9546</v>
      </c>
      <c r="G113" s="18">
        <f>'[1]оборот розничный"'!L11</f>
        <v>10367</v>
      </c>
      <c r="H113" s="18">
        <f>'[1]оборот розничный"'!M11</f>
        <v>11280</v>
      </c>
      <c r="I113" s="18">
        <f>'[1]оборот розничный"'!N11</f>
        <v>12306</v>
      </c>
    </row>
    <row r="114" spans="2:9" ht="30.75" thickBot="1" x14ac:dyDescent="0.3">
      <c r="B114" s="17" t="s">
        <v>86</v>
      </c>
      <c r="C114" s="7" t="s">
        <v>126</v>
      </c>
      <c r="D114" s="8">
        <v>79.599999999999994</v>
      </c>
      <c r="E114" s="8">
        <v>105.6</v>
      </c>
      <c r="F114" s="8">
        <f>F113/E113*100</f>
        <v>108.29268292682927</v>
      </c>
      <c r="G114" s="8">
        <f>G113/F113*100</f>
        <v>108.60046092604232</v>
      </c>
      <c r="H114" s="8">
        <f>H113/G113*100</f>
        <v>108.80679077843156</v>
      </c>
      <c r="I114" s="8">
        <f>I113/H113*100</f>
        <v>109.09574468085106</v>
      </c>
    </row>
    <row r="115" spans="2:9" ht="30" thickBot="1" x14ac:dyDescent="0.3">
      <c r="B115" s="24" t="s">
        <v>127</v>
      </c>
      <c r="C115" s="7" t="s">
        <v>44</v>
      </c>
      <c r="D115" s="8">
        <f>'[1]общепит"'!C11</f>
        <v>198</v>
      </c>
      <c r="E115" s="8">
        <v>0</v>
      </c>
      <c r="F115" s="8">
        <f>'[1]общепит"'!G11</f>
        <v>0</v>
      </c>
      <c r="G115" s="8">
        <f>'[1]общепит"'!H11</f>
        <v>0</v>
      </c>
      <c r="H115" s="8">
        <f>'[1]общепит"'!I11</f>
        <v>0</v>
      </c>
      <c r="I115" s="8">
        <f>'[1]общепит"'!J11</f>
        <v>0</v>
      </c>
    </row>
    <row r="116" spans="2:9" ht="30.75" thickBot="1" x14ac:dyDescent="0.3">
      <c r="B116" s="17" t="s">
        <v>86</v>
      </c>
      <c r="C116" s="7" t="s">
        <v>126</v>
      </c>
      <c r="D116" s="8">
        <v>156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</row>
    <row r="117" spans="2:9" ht="15.75" thickBot="1" x14ac:dyDescent="0.3">
      <c r="B117" s="6" t="s">
        <v>128</v>
      </c>
      <c r="C117" s="7"/>
      <c r="D117" s="8"/>
      <c r="E117" s="30"/>
      <c r="F117" s="30"/>
      <c r="G117" s="30"/>
      <c r="H117" s="30"/>
      <c r="I117" s="30"/>
    </row>
    <row r="118" spans="2:9" ht="30" thickBot="1" x14ac:dyDescent="0.3">
      <c r="B118" s="24" t="s">
        <v>129</v>
      </c>
      <c r="C118" s="7" t="s">
        <v>44</v>
      </c>
      <c r="D118" s="8">
        <v>0</v>
      </c>
      <c r="E118" s="8">
        <f>'[1]прибыль"'!L11</f>
        <v>6728</v>
      </c>
      <c r="F118" s="8">
        <f>'[1]прибыль"'!M11</f>
        <v>7240</v>
      </c>
      <c r="G118" s="8">
        <f>'[1]прибыль"'!N11</f>
        <v>7810</v>
      </c>
      <c r="H118" s="8">
        <f>'[1]прибыль"'!O11</f>
        <v>8430</v>
      </c>
      <c r="I118" s="8">
        <f>'[1]прибыль"'!P11</f>
        <v>9120</v>
      </c>
    </row>
    <row r="119" spans="2:9" ht="30.75" thickBot="1" x14ac:dyDescent="0.3">
      <c r="B119" s="17" t="s">
        <v>86</v>
      </c>
      <c r="C119" s="7" t="s">
        <v>126</v>
      </c>
      <c r="D119" s="8">
        <v>0</v>
      </c>
      <c r="E119" s="8">
        <v>141.4</v>
      </c>
      <c r="F119" s="8">
        <f>F118/E118*100</f>
        <v>107.60998810939357</v>
      </c>
      <c r="G119" s="8">
        <f>G118/F118*100</f>
        <v>107.8729281767956</v>
      </c>
      <c r="H119" s="8">
        <f>H118/G118*100</f>
        <v>107.93854033290653</v>
      </c>
      <c r="I119" s="8">
        <f>I118/H118*100</f>
        <v>108.18505338078293</v>
      </c>
    </row>
    <row r="120" spans="2:9" ht="15.75" thickBot="1" x14ac:dyDescent="0.3">
      <c r="B120" s="6" t="s">
        <v>130</v>
      </c>
      <c r="C120" s="7"/>
      <c r="D120" s="8"/>
      <c r="E120" s="30"/>
      <c r="F120" s="30"/>
      <c r="G120" s="30"/>
      <c r="H120" s="30"/>
      <c r="I120" s="39"/>
    </row>
    <row r="121" spans="2:9" ht="30" thickBot="1" x14ac:dyDescent="0.3">
      <c r="B121" s="24" t="s">
        <v>131</v>
      </c>
      <c r="C121" s="7" t="s">
        <v>20</v>
      </c>
      <c r="D121" s="18" t="e">
        <f t="shared" ref="D121:I121" si="7">SUM(D123:D124)</f>
        <v>#REF!</v>
      </c>
      <c r="E121" s="18">
        <f t="shared" si="7"/>
        <v>177</v>
      </c>
      <c r="F121" s="18">
        <f t="shared" si="7"/>
        <v>177</v>
      </c>
      <c r="G121" s="18">
        <f t="shared" si="7"/>
        <v>177</v>
      </c>
      <c r="H121" s="18">
        <f t="shared" si="7"/>
        <v>177</v>
      </c>
      <c r="I121" s="18">
        <f t="shared" si="7"/>
        <v>177</v>
      </c>
    </row>
    <row r="122" spans="2:9" ht="15.75" thickBot="1" x14ac:dyDescent="0.3">
      <c r="B122" s="25" t="s">
        <v>47</v>
      </c>
      <c r="C122" s="7"/>
      <c r="D122" s="8"/>
      <c r="E122" s="8"/>
      <c r="F122" s="8"/>
      <c r="G122" s="8"/>
      <c r="H122" s="8"/>
      <c r="I122" s="9"/>
    </row>
    <row r="123" spans="2:9" ht="30.75" thickBot="1" x14ac:dyDescent="0.3">
      <c r="B123" s="17" t="s">
        <v>132</v>
      </c>
      <c r="C123" s="7" t="s">
        <v>20</v>
      </c>
      <c r="D123" s="18" t="e">
        <f>'[1]числен раб-ков круп и сред"'!#REF!</f>
        <v>#REF!</v>
      </c>
      <c r="E123" s="18">
        <v>177</v>
      </c>
      <c r="F123" s="18">
        <v>177</v>
      </c>
      <c r="G123" s="18">
        <v>177</v>
      </c>
      <c r="H123" s="18">
        <v>177</v>
      </c>
      <c r="I123" s="18">
        <v>177</v>
      </c>
    </row>
    <row r="124" spans="2:9" ht="15.75" thickBot="1" x14ac:dyDescent="0.3">
      <c r="B124" s="17" t="s">
        <v>133</v>
      </c>
      <c r="C124" s="7" t="s">
        <v>20</v>
      </c>
      <c r="D124" s="40" t="e">
        <f>'[1]численность малый бизнес" без и'!G11</f>
        <v>#REF!</v>
      </c>
      <c r="E124" s="40"/>
      <c r="F124" s="40"/>
      <c r="G124" s="40"/>
      <c r="H124" s="40"/>
      <c r="I124" s="40"/>
    </row>
    <row r="125" spans="2:9" ht="72.75" thickBot="1" x14ac:dyDescent="0.3">
      <c r="B125" s="24" t="s">
        <v>134</v>
      </c>
      <c r="C125" s="7" t="s">
        <v>20</v>
      </c>
      <c r="D125" s="7">
        <f>'[1]безработные"'!C11</f>
        <v>3</v>
      </c>
      <c r="E125" s="7">
        <f>'[1]безработные"'!I11</f>
        <v>0</v>
      </c>
      <c r="F125" s="7">
        <f>'[1]безработные"'!J11</f>
        <v>1</v>
      </c>
      <c r="G125" s="7">
        <f>'[1]безработные"'!K11</f>
        <v>1</v>
      </c>
      <c r="H125" s="7">
        <f>'[1]безработные"'!L11</f>
        <v>1</v>
      </c>
      <c r="I125" s="7">
        <f>'[1]безработные"'!M11</f>
        <v>1</v>
      </c>
    </row>
    <row r="126" spans="2:9" ht="44.25" thickBot="1" x14ac:dyDescent="0.3">
      <c r="B126" s="24" t="s">
        <v>135</v>
      </c>
      <c r="C126" s="7" t="s">
        <v>17</v>
      </c>
      <c r="D126" s="7" t="e">
        <f>#REF!/1000</f>
        <v>#REF!</v>
      </c>
      <c r="E126" s="7">
        <f>'[1]числен всего'!I11/1000</f>
        <v>0.17699999999999999</v>
      </c>
      <c r="F126" s="7">
        <f>'[1]числен всего'!J11/1000</f>
        <v>0.17699999999999999</v>
      </c>
      <c r="G126" s="7">
        <f>'[1]числен всего'!K11/1000</f>
        <v>0.17699999999999999</v>
      </c>
      <c r="H126" s="7">
        <f>'[1]числен всего'!L11/1000</f>
        <v>0.17699999999999999</v>
      </c>
      <c r="I126" s="7">
        <f>'[1]числен всего'!M11/1000</f>
        <v>0.17699999999999999</v>
      </c>
    </row>
    <row r="127" spans="2:9" ht="44.25" thickBot="1" x14ac:dyDescent="0.3">
      <c r="B127" s="24" t="s">
        <v>136</v>
      </c>
      <c r="C127" s="7" t="s">
        <v>85</v>
      </c>
      <c r="D127" s="41" t="e">
        <f>#REF!/1000</f>
        <v>#REF!</v>
      </c>
      <c r="E127" s="41">
        <f>'[1]ФОТ всего" 2016'!I11/1000</f>
        <v>63.952807484543989</v>
      </c>
      <c r="F127" s="41">
        <f>'[1]ФОТ всего" 2016'!J11/1000</f>
        <v>67.853928741101171</v>
      </c>
      <c r="G127" s="41">
        <f>'[1]ФОТ всего" 2016'!K11/1000</f>
        <v>72.264434109272756</v>
      </c>
      <c r="H127" s="41">
        <f>'[1]ФОТ всего" 2016'!L11/1000</f>
        <v>77.106151194594034</v>
      </c>
      <c r="I127" s="41">
        <f>'[1]ФОТ всего" 2016'!M11/1000</f>
        <v>82.42647562702102</v>
      </c>
    </row>
    <row r="128" spans="2:9" ht="30.75" thickBot="1" x14ac:dyDescent="0.3">
      <c r="B128" s="17" t="s">
        <v>137</v>
      </c>
      <c r="C128" s="7" t="s">
        <v>46</v>
      </c>
      <c r="D128" s="41">
        <v>79.3</v>
      </c>
      <c r="E128" s="8">
        <v>109.1</v>
      </c>
      <c r="F128" s="8">
        <f>F127/E127*100</f>
        <v>106.1</v>
      </c>
      <c r="G128" s="8">
        <f>G127/F127*100</f>
        <v>106.50000000000001</v>
      </c>
      <c r="H128" s="8">
        <f>H127/G127*100</f>
        <v>106.69999999999999</v>
      </c>
      <c r="I128" s="8">
        <f>I127/H127*100</f>
        <v>106.89999999999999</v>
      </c>
    </row>
    <row r="129" spans="2:9" ht="60.75" thickBot="1" x14ac:dyDescent="0.3">
      <c r="B129" s="17" t="s">
        <v>138</v>
      </c>
      <c r="C129" s="7" t="s">
        <v>139</v>
      </c>
      <c r="D129" s="41" t="e">
        <f>D127*1000/D126/12</f>
        <v>#REF!</v>
      </c>
      <c r="E129" s="18">
        <f>'[1]заработная плата'!I11</f>
        <v>30109.608043570617</v>
      </c>
      <c r="F129" s="18">
        <f>'[1]заработная плата'!J11</f>
        <v>31946.294134228425</v>
      </c>
      <c r="G129" s="18">
        <f>'[1]заработная плата'!K11</f>
        <v>34022.803252953272</v>
      </c>
      <c r="H129" s="18">
        <f>'[1]заработная плата'!L11</f>
        <v>36302.331070901142</v>
      </c>
      <c r="I129" s="18">
        <f>'[1]заработная плата'!M11</f>
        <v>38807.191914793329</v>
      </c>
    </row>
    <row r="130" spans="2:9" ht="30.75" thickBot="1" x14ac:dyDescent="0.3">
      <c r="B130" s="17" t="s">
        <v>137</v>
      </c>
      <c r="C130" s="7" t="s">
        <v>46</v>
      </c>
      <c r="D130" s="41">
        <v>62.22</v>
      </c>
      <c r="E130" s="8">
        <v>109.1</v>
      </c>
      <c r="F130" s="8">
        <f>F129/E129*100</f>
        <v>106.1</v>
      </c>
      <c r="G130" s="8">
        <f>G129/F129*100</f>
        <v>106.5</v>
      </c>
      <c r="H130" s="8">
        <f>H129/G129*100</f>
        <v>106.69999999999999</v>
      </c>
      <c r="I130" s="8">
        <f>I129/H129*100</f>
        <v>106.90000000000002</v>
      </c>
    </row>
    <row r="132" spans="2:9" hidden="1" x14ac:dyDescent="0.25"/>
    <row r="133" spans="2:9" hidden="1" x14ac:dyDescent="0.25"/>
    <row r="134" spans="2:9" x14ac:dyDescent="0.25">
      <c r="B134" s="42" t="s">
        <v>140</v>
      </c>
      <c r="C134" s="42"/>
      <c r="D134" s="42"/>
      <c r="E134" s="42"/>
      <c r="F134" s="43"/>
      <c r="H134" s="46" t="s">
        <v>141</v>
      </c>
      <c r="I134" s="46"/>
    </row>
  </sheetData>
  <mergeCells count="12">
    <mergeCell ref="G7:I7"/>
    <mergeCell ref="H134:I134"/>
    <mergeCell ref="B2:H2"/>
    <mergeCell ref="B3:H3"/>
    <mergeCell ref="B4:H4"/>
    <mergeCell ref="B5:H5"/>
    <mergeCell ref="B6:H6"/>
    <mergeCell ref="B7:B8"/>
    <mergeCell ref="C7:C8"/>
    <mergeCell ref="D7:D8"/>
    <mergeCell ref="E7:E8"/>
    <mergeCell ref="F7:F8"/>
  </mergeCells>
  <pageMargins left="0.39" right="0.25" top="0.28000000000000003" bottom="0.3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6.Кочег</vt:lpstr>
    </vt:vector>
  </TitlesOfParts>
  <Company>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Яна Карпенко</cp:lastModifiedBy>
  <cp:lastPrinted>2018-12-12T10:54:08Z</cp:lastPrinted>
  <dcterms:created xsi:type="dcterms:W3CDTF">2018-12-11T11:13:45Z</dcterms:created>
  <dcterms:modified xsi:type="dcterms:W3CDTF">2018-12-18T11:54:25Z</dcterms:modified>
</cp:coreProperties>
</file>